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https://climact.sharepoint.com/sites/REGULATORY/Documents partages/1-Clients/DGO4/2021-Prolongation/7. Consultation/2. Prolongation/Annexe B - Outil de simulation/"/>
    </mc:Choice>
  </mc:AlternateContent>
  <xr:revisionPtr revIDLastSave="1103" documentId="6_{E9C46297-2784-814E-A3AF-6A8552F833A5}" xr6:coauthVersionLast="47" xr6:coauthVersionMax="47" xr10:uidLastSave="{4EC106C7-84BC-2041-B29B-D458461E8D62}"/>
  <bookViews>
    <workbookView xWindow="0" yWindow="740" windowWidth="34560" windowHeight="21600" xr2:uid="{574AAFEC-1472-FA4A-BE29-5459F0BB1066}"/>
  </bookViews>
  <sheets>
    <sheet name="1. INTRODUCTION" sheetId="60" r:id="rId1"/>
    <sheet name="2. CALCUL TAUX OCTROI CV" sheetId="11" r:id="rId2"/>
    <sheet name="2. FIG-TAUX CV (2)" sheetId="72" state="hidden" r:id="rId3"/>
    <sheet name="3. CALCUL CPMA" sheetId="10" r:id="rId4"/>
  </sheets>
  <externalReferences>
    <externalReference r:id="rId5"/>
  </externalReferences>
  <definedNames>
    <definedName name="CH4_biogaz">[1]Hypothèses_CatB!$B$2</definedName>
    <definedName name="CH4_biogaz_MLI">[1]Hypothèses_CatB!$B$3</definedName>
    <definedName name="Etalon_NOPEX">[1]Hypothèses_CatB!$B$5</definedName>
    <definedName name="_xlnm.Print_Titles" localSheetId="3">'3. CALCUL CPMA'!$A:$C</definedName>
    <definedName name="OPEX1">[1]Hypothèses_CatB!$B$10</definedName>
    <definedName name="OPEX2">[1]Hypothèses_CatB!$B$9</definedName>
    <definedName name="parametres">'2. CALCUL TAUX OCTROI CV'!$F$6:$LM$41</definedName>
    <definedName name="PCI_CH4">[1]Hypothèses_CatB!$B$4</definedName>
    <definedName name="Prix_ELEC">#REF!</definedName>
    <definedName name="_xlnm.Print_Area" localSheetId="0">'1. INTRODUCTION'!$A$1:$K$53</definedName>
    <definedName name="_xlnm.Print_Area" localSheetId="1">'2. CALCUL TAUX OCTROI CV'!$A$1:$D$76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1" l="1"/>
  <c r="D23" i="10" l="1"/>
  <c r="D22" i="10" s="1"/>
  <c r="D24" i="10" s="1"/>
  <c r="D27" i="10"/>
  <c r="D28" i="10"/>
  <c r="D29" i="10"/>
  <c r="AM6" i="10"/>
  <c r="AM5" i="10" s="1"/>
  <c r="AM7" i="10" s="1"/>
  <c r="AL6" i="10"/>
  <c r="AK6" i="10"/>
  <c r="AJ6" i="10"/>
  <c r="AJ5" i="10" s="1"/>
  <c r="AJ7" i="10" s="1"/>
  <c r="AI6" i="10"/>
  <c r="AI5" i="10" s="1"/>
  <c r="AI7" i="10" s="1"/>
  <c r="AH6" i="10"/>
  <c r="AH5" i="10" s="1"/>
  <c r="AH7" i="10" s="1"/>
  <c r="AG6" i="10"/>
  <c r="AG5" i="10" s="1"/>
  <c r="AG7" i="10" s="1"/>
  <c r="AF6" i="10"/>
  <c r="AF5" i="10" s="1"/>
  <c r="AF7" i="10" s="1"/>
  <c r="AE6" i="10"/>
  <c r="AE5" i="10" s="1"/>
  <c r="AE7" i="10" s="1"/>
  <c r="AD6" i="10"/>
  <c r="AD5" i="10" s="1"/>
  <c r="AD7" i="10" s="1"/>
  <c r="AK5" i="10" l="1"/>
  <c r="AK7" i="10" s="1"/>
  <c r="AL5" i="10"/>
  <c r="AL7" i="10" s="1"/>
  <c r="J19" i="10"/>
  <c r="K19" i="10" s="1"/>
  <c r="L19" i="10" s="1"/>
  <c r="M19" i="10" s="1"/>
  <c r="N19" i="10" s="1"/>
  <c r="O19" i="10" s="1"/>
  <c r="P19" i="10" s="1"/>
  <c r="Q19" i="10" s="1"/>
  <c r="R19" i="10" s="1"/>
  <c r="T19" i="10"/>
  <c r="U19" i="10" s="1"/>
  <c r="V19" i="10" s="1"/>
  <c r="W19" i="10" s="1"/>
  <c r="X19" i="10" s="1"/>
  <c r="Y19" i="10" s="1"/>
  <c r="Z19" i="10" s="1"/>
  <c r="AA19" i="10" s="1"/>
  <c r="AB19" i="10" s="1"/>
  <c r="AC19" i="10" s="1"/>
  <c r="AD19" i="10" s="1"/>
  <c r="AE19" i="10" s="1"/>
  <c r="AF19" i="10" s="1"/>
  <c r="AG19" i="10" s="1"/>
  <c r="AH19" i="10" s="1"/>
  <c r="AI19" i="10" s="1"/>
  <c r="AJ19" i="10" s="1"/>
  <c r="AK19" i="10" s="1"/>
  <c r="AL19" i="10" s="1"/>
  <c r="AM19" i="10" s="1"/>
  <c r="E1" i="10" l="1"/>
  <c r="F1" i="10" s="1"/>
  <c r="G1" i="10" s="1"/>
  <c r="H1" i="10" s="1"/>
  <c r="I1" i="10" s="1"/>
  <c r="J1" i="10" s="1"/>
  <c r="K1" i="10" s="1"/>
  <c r="L1" i="10" s="1"/>
  <c r="M1" i="10" s="1"/>
  <c r="N1" i="10" s="1"/>
  <c r="O1" i="10" s="1"/>
  <c r="P1" i="10" s="1"/>
  <c r="Q1" i="10" s="1"/>
  <c r="R1" i="10" s="1"/>
  <c r="S1" i="10" s="1"/>
  <c r="T1" i="10" s="1"/>
  <c r="U1" i="10" l="1"/>
  <c r="D19" i="11" l="1"/>
  <c r="V1" i="10"/>
  <c r="E16" i="10" l="1"/>
  <c r="W1" i="10"/>
  <c r="F16" i="10" l="1"/>
  <c r="E9" i="10"/>
  <c r="X1" i="10"/>
  <c r="F9" i="10" l="1"/>
  <c r="G16" i="10"/>
  <c r="Y1" i="10"/>
  <c r="H16" i="10" l="1"/>
  <c r="H9" i="10" s="1"/>
  <c r="G9" i="10"/>
  <c r="Z1" i="10"/>
  <c r="I16" i="10" l="1"/>
  <c r="AA1" i="10"/>
  <c r="J16" i="10" l="1"/>
  <c r="J9" i="10" s="1"/>
  <c r="I9" i="10"/>
  <c r="AB1" i="10"/>
  <c r="K16" i="10" l="1"/>
  <c r="D34" i="11"/>
  <c r="D35" i="11" s="1"/>
  <c r="AC1" i="10"/>
  <c r="AD1" i="10" s="1"/>
  <c r="AE1" i="10" s="1"/>
  <c r="AF1" i="10" s="1"/>
  <c r="AG1" i="10" s="1"/>
  <c r="AH1" i="10" s="1"/>
  <c r="AI1" i="10" s="1"/>
  <c r="AJ1" i="10" s="1"/>
  <c r="AK1" i="10" s="1"/>
  <c r="AL1" i="10" s="1"/>
  <c r="AM1" i="10" s="1"/>
  <c r="AI3" i="10" l="1"/>
  <c r="AJ3" i="10"/>
  <c r="AD3" i="10"/>
  <c r="AE3" i="10"/>
  <c r="AK3" i="10"/>
  <c r="AF3" i="10"/>
  <c r="AL3" i="10"/>
  <c r="AG3" i="10"/>
  <c r="AH3" i="10"/>
  <c r="AM3" i="10"/>
  <c r="D65" i="11"/>
  <c r="L16" i="10"/>
  <c r="L9" i="10" s="1"/>
  <c r="J3" i="10"/>
  <c r="R3" i="10"/>
  <c r="Z3" i="10"/>
  <c r="K3" i="10"/>
  <c r="K9" i="10" s="1"/>
  <c r="S3" i="10"/>
  <c r="AA3" i="10"/>
  <c r="T3" i="10"/>
  <c r="AB3" i="10"/>
  <c r="W3" i="10"/>
  <c r="L3" i="10"/>
  <c r="M3" i="10"/>
  <c r="U3" i="10"/>
  <c r="AC3" i="10"/>
  <c r="X3" i="10"/>
  <c r="N3" i="10"/>
  <c r="V3" i="10"/>
  <c r="O3" i="10"/>
  <c r="P3" i="10"/>
  <c r="Q3" i="10"/>
  <c r="Y3" i="10"/>
  <c r="D3" i="10"/>
  <c r="D15" i="10" s="1"/>
  <c r="E3" i="10"/>
  <c r="G3" i="10"/>
  <c r="H3" i="10"/>
  <c r="I3" i="10"/>
  <c r="F3" i="10"/>
  <c r="Z6" i="10"/>
  <c r="Q6" i="10"/>
  <c r="AA6" i="10"/>
  <c r="R6" i="10"/>
  <c r="X6" i="10"/>
  <c r="S6" i="10"/>
  <c r="L6" i="10"/>
  <c r="H6" i="10"/>
  <c r="N6" i="10"/>
  <c r="T6" i="10"/>
  <c r="I6" i="10"/>
  <c r="Y6" i="10"/>
  <c r="W6" i="10"/>
  <c r="O6" i="10"/>
  <c r="M6" i="10"/>
  <c r="V6" i="10"/>
  <c r="AB6" i="10"/>
  <c r="J6" i="10"/>
  <c r="E6" i="10"/>
  <c r="G6" i="10"/>
  <c r="K6" i="10"/>
  <c r="AC6" i="10"/>
  <c r="P6" i="10"/>
  <c r="F6" i="10"/>
  <c r="U6" i="10"/>
  <c r="D32" i="10" l="1"/>
  <c r="E20" i="10"/>
  <c r="O20" i="10"/>
  <c r="Y20" i="10"/>
  <c r="AI20" i="10"/>
  <c r="P20" i="10"/>
  <c r="Z20" i="10"/>
  <c r="AJ20" i="10"/>
  <c r="Q20" i="10"/>
  <c r="AA20" i="10"/>
  <c r="AK20" i="10"/>
  <c r="H20" i="10"/>
  <c r="R20" i="10"/>
  <c r="AB20" i="10"/>
  <c r="AL20" i="10"/>
  <c r="I20" i="10"/>
  <c r="S20" i="10"/>
  <c r="AC20" i="10"/>
  <c r="AM20" i="10"/>
  <c r="J20" i="10"/>
  <c r="T20" i="10"/>
  <c r="AD20" i="10"/>
  <c r="K20" i="10"/>
  <c r="U20" i="10"/>
  <c r="AE20" i="10"/>
  <c r="L20" i="10"/>
  <c r="V20" i="10"/>
  <c r="AF20" i="10"/>
  <c r="M20" i="10"/>
  <c r="W20" i="10"/>
  <c r="AG20" i="10"/>
  <c r="N20" i="10"/>
  <c r="X20" i="10"/>
  <c r="AH20" i="10"/>
  <c r="F20" i="10"/>
  <c r="G20" i="10"/>
  <c r="H23" i="10"/>
  <c r="H22" i="10" s="1"/>
  <c r="H24" i="10" s="1"/>
  <c r="F23" i="10"/>
  <c r="F22" i="10" s="1"/>
  <c r="F24" i="10" s="1"/>
  <c r="G23" i="10"/>
  <c r="G22" i="10" s="1"/>
  <c r="G24" i="10" s="1"/>
  <c r="E23" i="10"/>
  <c r="E22" i="10" s="1"/>
  <c r="E24" i="10" s="1"/>
  <c r="AH11" i="10"/>
  <c r="AH15" i="10"/>
  <c r="AH10" i="10"/>
  <c r="AG11" i="10"/>
  <c r="AG15" i="10"/>
  <c r="AG10" i="10"/>
  <c r="AF11" i="10"/>
  <c r="AF10" i="10"/>
  <c r="AF15" i="10"/>
  <c r="AM11" i="10"/>
  <c r="AM15" i="10"/>
  <c r="AM10" i="10"/>
  <c r="AD23" i="10"/>
  <c r="AD22" i="10" s="1"/>
  <c r="AD24" i="10" s="1"/>
  <c r="AM23" i="10"/>
  <c r="AM22" i="10" s="1"/>
  <c r="AM24" i="10" s="1"/>
  <c r="AK23" i="10"/>
  <c r="AK22" i="10" s="1"/>
  <c r="AK24" i="10" s="1"/>
  <c r="AL23" i="10"/>
  <c r="AL22" i="10" s="1"/>
  <c r="AL24" i="10" s="1"/>
  <c r="AG23" i="10"/>
  <c r="AG22" i="10" s="1"/>
  <c r="AG24" i="10" s="1"/>
  <c r="AH23" i="10"/>
  <c r="AH22" i="10" s="1"/>
  <c r="AH24" i="10" s="1"/>
  <c r="AI23" i="10"/>
  <c r="AI22" i="10" s="1"/>
  <c r="AI24" i="10" s="1"/>
  <c r="AE23" i="10"/>
  <c r="AE22" i="10" s="1"/>
  <c r="AE24" i="10" s="1"/>
  <c r="AJ23" i="10"/>
  <c r="AJ22" i="10" s="1"/>
  <c r="AJ24" i="10" s="1"/>
  <c r="AF23" i="10"/>
  <c r="AF22" i="10" s="1"/>
  <c r="AF24" i="10" s="1"/>
  <c r="AL11" i="10"/>
  <c r="AL10" i="10"/>
  <c r="AL15" i="10"/>
  <c r="AK11" i="10"/>
  <c r="AK10" i="10"/>
  <c r="AK15" i="10"/>
  <c r="AE11" i="10"/>
  <c r="AE15" i="10"/>
  <c r="AE10" i="10"/>
  <c r="AD10" i="10"/>
  <c r="AD15" i="10"/>
  <c r="AD11" i="10"/>
  <c r="AJ15" i="10"/>
  <c r="AJ10" i="10"/>
  <c r="AJ11" i="10"/>
  <c r="AI11" i="10"/>
  <c r="AI15" i="10"/>
  <c r="AI10" i="10"/>
  <c r="M16" i="10"/>
  <c r="M9" i="10" s="1"/>
  <c r="Z23" i="10"/>
  <c r="Z22" i="10" s="1"/>
  <c r="Z24" i="10" s="1"/>
  <c r="X23" i="10"/>
  <c r="X22" i="10" s="1"/>
  <c r="X24" i="10" s="1"/>
  <c r="P23" i="10"/>
  <c r="P22" i="10" s="1"/>
  <c r="P24" i="10" s="1"/>
  <c r="O23" i="10"/>
  <c r="O22" i="10" s="1"/>
  <c r="O24" i="10" s="1"/>
  <c r="AA23" i="10"/>
  <c r="AA22" i="10" s="1"/>
  <c r="AA24" i="10" s="1"/>
  <c r="I23" i="10"/>
  <c r="I22" i="10" s="1"/>
  <c r="I24" i="10" s="1"/>
  <c r="Q23" i="10"/>
  <c r="Q22" i="10" s="1"/>
  <c r="Q24" i="10" s="1"/>
  <c r="AB23" i="10"/>
  <c r="AB22" i="10" s="1"/>
  <c r="AB24" i="10" s="1"/>
  <c r="J23" i="10"/>
  <c r="J22" i="10" s="1"/>
  <c r="J24" i="10" s="1"/>
  <c r="R23" i="10"/>
  <c r="R22" i="10" s="1"/>
  <c r="R24" i="10" s="1"/>
  <c r="AC23" i="10"/>
  <c r="AC22" i="10" s="1"/>
  <c r="AC24" i="10" s="1"/>
  <c r="K23" i="10"/>
  <c r="K22" i="10" s="1"/>
  <c r="K24" i="10" s="1"/>
  <c r="S23" i="10"/>
  <c r="S22" i="10" s="1"/>
  <c r="S24" i="10" s="1"/>
  <c r="W23" i="10"/>
  <c r="W22" i="10" s="1"/>
  <c r="W24" i="10" s="1"/>
  <c r="T23" i="10"/>
  <c r="T22" i="10" s="1"/>
  <c r="T24" i="10" s="1"/>
  <c r="L23" i="10"/>
  <c r="L22" i="10" s="1"/>
  <c r="L24" i="10" s="1"/>
  <c r="U23" i="10"/>
  <c r="U22" i="10" s="1"/>
  <c r="U24" i="10" s="1"/>
  <c r="M23" i="10"/>
  <c r="M22" i="10" s="1"/>
  <c r="M24" i="10" s="1"/>
  <c r="Y23" i="10"/>
  <c r="Y22" i="10" s="1"/>
  <c r="Y24" i="10" s="1"/>
  <c r="V23" i="10"/>
  <c r="V22" i="10" s="1"/>
  <c r="V24" i="10" s="1"/>
  <c r="N23" i="10"/>
  <c r="N22" i="10" s="1"/>
  <c r="N24" i="10" s="1"/>
  <c r="F15" i="10"/>
  <c r="F5" i="10"/>
  <c r="F7" i="10" s="1"/>
  <c r="V5" i="10"/>
  <c r="V7" i="10" s="1"/>
  <c r="V15" i="10"/>
  <c r="N5" i="10"/>
  <c r="N7" i="10" s="1"/>
  <c r="N15" i="10"/>
  <c r="Z5" i="10"/>
  <c r="Z7" i="10" s="1"/>
  <c r="Z15" i="10"/>
  <c r="P5" i="10"/>
  <c r="P7" i="10" s="1"/>
  <c r="P15" i="10"/>
  <c r="M5" i="10"/>
  <c r="M7" i="10" s="1"/>
  <c r="M15" i="10"/>
  <c r="H5" i="10"/>
  <c r="H7" i="10" s="1"/>
  <c r="H15" i="10"/>
  <c r="AB15" i="10"/>
  <c r="AB5" i="10"/>
  <c r="AB7" i="10" s="1"/>
  <c r="AC5" i="10"/>
  <c r="AC7" i="10" s="1"/>
  <c r="AC15" i="10"/>
  <c r="O5" i="10"/>
  <c r="O7" i="10" s="1"/>
  <c r="O15" i="10"/>
  <c r="L5" i="10"/>
  <c r="L7" i="10" s="1"/>
  <c r="L15" i="10"/>
  <c r="W5" i="10"/>
  <c r="W7" i="10" s="1"/>
  <c r="W15" i="10"/>
  <c r="S5" i="10"/>
  <c r="S7" i="10" s="1"/>
  <c r="S15" i="10"/>
  <c r="U15" i="10"/>
  <c r="U5" i="10"/>
  <c r="U7" i="10" s="1"/>
  <c r="G5" i="10"/>
  <c r="G7" i="10" s="1"/>
  <c r="G15" i="10"/>
  <c r="Y15" i="10"/>
  <c r="Y5" i="10"/>
  <c r="Y7" i="10" s="1"/>
  <c r="X5" i="10"/>
  <c r="X7" i="10" s="1"/>
  <c r="X15" i="10"/>
  <c r="Q15" i="10"/>
  <c r="Q5" i="10"/>
  <c r="Q7" i="10" s="1"/>
  <c r="K5" i="10"/>
  <c r="K7" i="10" s="1"/>
  <c r="K15" i="10"/>
  <c r="E5" i="10"/>
  <c r="E7" i="10" s="1"/>
  <c r="E15" i="10"/>
  <c r="I5" i="10"/>
  <c r="I7" i="10" s="1"/>
  <c r="I15" i="10"/>
  <c r="R5" i="10"/>
  <c r="R7" i="10" s="1"/>
  <c r="R15" i="10"/>
  <c r="T15" i="10"/>
  <c r="T5" i="10"/>
  <c r="T7" i="10" s="1"/>
  <c r="J5" i="10"/>
  <c r="J7" i="10" s="1"/>
  <c r="J15" i="10"/>
  <c r="AA5" i="10"/>
  <c r="AA7" i="10" s="1"/>
  <c r="AA15" i="10"/>
  <c r="D9" i="10"/>
  <c r="H32" i="10" l="1"/>
  <c r="F32" i="10"/>
  <c r="G32" i="10"/>
  <c r="G26" i="10"/>
  <c r="D26" i="10"/>
  <c r="H26" i="10"/>
  <c r="E26" i="10"/>
  <c r="F26" i="10"/>
  <c r="AD32" i="10"/>
  <c r="E32" i="10"/>
  <c r="AG32" i="10"/>
  <c r="AM32" i="10"/>
  <c r="D51" i="11" s="1"/>
  <c r="AK32" i="10"/>
  <c r="AJ32" i="10"/>
  <c r="AE32" i="10"/>
  <c r="AL32" i="10"/>
  <c r="AI32" i="10"/>
  <c r="AH32" i="10"/>
  <c r="AF32" i="10"/>
  <c r="N16" i="10"/>
  <c r="N9" i="10" s="1"/>
  <c r="N26" i="10" s="1"/>
  <c r="E10" i="10"/>
  <c r="L32" i="10"/>
  <c r="N32" i="10"/>
  <c r="K32" i="10"/>
  <c r="Q32" i="10"/>
  <c r="P32" i="10"/>
  <c r="V32" i="10"/>
  <c r="O32" i="10"/>
  <c r="AA32" i="10"/>
  <c r="I32" i="10"/>
  <c r="AB32" i="10"/>
  <c r="S32" i="10"/>
  <c r="X32" i="10"/>
  <c r="T32" i="10"/>
  <c r="J26" i="10"/>
  <c r="K26" i="10"/>
  <c r="I26" i="10"/>
  <c r="L26" i="10"/>
  <c r="M26" i="10"/>
  <c r="Z32" i="10"/>
  <c r="W32" i="10"/>
  <c r="U32" i="10"/>
  <c r="R32" i="10"/>
  <c r="AC32" i="10"/>
  <c r="J32" i="10"/>
  <c r="M32" i="10"/>
  <c r="Y32" i="10"/>
  <c r="P11" i="10"/>
  <c r="S11" i="10"/>
  <c r="F11" i="10"/>
  <c r="G11" i="10"/>
  <c r="V11" i="10"/>
  <c r="U11" i="10"/>
  <c r="AC11" i="10"/>
  <c r="H11" i="10"/>
  <c r="Y11" i="10"/>
  <c r="N11" i="10"/>
  <c r="K11" i="10"/>
  <c r="R11" i="10"/>
  <c r="D13" i="10"/>
  <c r="E11" i="10"/>
  <c r="O11" i="10"/>
  <c r="AA11" i="10"/>
  <c r="Z11" i="10"/>
  <c r="M11" i="10"/>
  <c r="T11" i="10"/>
  <c r="L11" i="10"/>
  <c r="J11" i="10"/>
  <c r="AB11" i="10"/>
  <c r="X11" i="10"/>
  <c r="W11" i="10"/>
  <c r="I11" i="10"/>
  <c r="Q11" i="10"/>
  <c r="F28" i="10" l="1"/>
  <c r="H28" i="10"/>
  <c r="E28" i="10"/>
  <c r="G28" i="10"/>
  <c r="E27" i="10"/>
  <c r="D30" i="10"/>
  <c r="AM28" i="10"/>
  <c r="D47" i="11" s="1"/>
  <c r="AJ28" i="10"/>
  <c r="AF28" i="10"/>
  <c r="AD28" i="10"/>
  <c r="AL28" i="10"/>
  <c r="AH28" i="10"/>
  <c r="AI28" i="10"/>
  <c r="AE28" i="10"/>
  <c r="AK28" i="10"/>
  <c r="AG28" i="10"/>
  <c r="Z12" i="10"/>
  <c r="AF12" i="10"/>
  <c r="AK12" i="10"/>
  <c r="AH12" i="10"/>
  <c r="AM12" i="10"/>
  <c r="AJ12" i="10"/>
  <c r="AE12" i="10"/>
  <c r="AG12" i="10"/>
  <c r="AD12" i="10"/>
  <c r="AI12" i="10"/>
  <c r="AL12" i="10"/>
  <c r="O16" i="10"/>
  <c r="O9" i="10" s="1"/>
  <c r="R12" i="10"/>
  <c r="E12" i="10"/>
  <c r="P12" i="10"/>
  <c r="F12" i="10"/>
  <c r="N12" i="10"/>
  <c r="AC12" i="10"/>
  <c r="O12" i="10"/>
  <c r="H12" i="10"/>
  <c r="Y12" i="10"/>
  <c r="S12" i="10"/>
  <c r="Q12" i="10"/>
  <c r="L12" i="10"/>
  <c r="AB12" i="10"/>
  <c r="AA12" i="10"/>
  <c r="X12" i="10"/>
  <c r="T12" i="10"/>
  <c r="K12" i="10"/>
  <c r="G12" i="10"/>
  <c r="I12" i="10"/>
  <c r="V12" i="10"/>
  <c r="W12" i="10"/>
  <c r="J12" i="10"/>
  <c r="U12" i="10"/>
  <c r="M12" i="10"/>
  <c r="Z28" i="10"/>
  <c r="T28" i="10"/>
  <c r="N28" i="10"/>
  <c r="S28" i="10"/>
  <c r="AA28" i="10"/>
  <c r="U28" i="10"/>
  <c r="O28" i="10"/>
  <c r="AB28" i="10"/>
  <c r="V28" i="10"/>
  <c r="P28" i="10"/>
  <c r="AC28" i="10"/>
  <c r="W28" i="10"/>
  <c r="I28" i="10"/>
  <c r="Q28" i="10"/>
  <c r="X28" i="10"/>
  <c r="J28" i="10"/>
  <c r="R28" i="10"/>
  <c r="K28" i="10"/>
  <c r="M28" i="10"/>
  <c r="L28" i="10"/>
  <c r="Y28" i="10"/>
  <c r="H29" i="10" l="1"/>
  <c r="E29" i="10"/>
  <c r="F29" i="10"/>
  <c r="G29" i="10"/>
  <c r="AD29" i="10"/>
  <c r="AL29" i="10"/>
  <c r="AH29" i="10"/>
  <c r="AM29" i="10"/>
  <c r="D48" i="11" s="1"/>
  <c r="AJ29" i="10"/>
  <c r="AG29" i="10"/>
  <c r="AK29" i="10"/>
  <c r="AI29" i="10"/>
  <c r="AE29" i="10"/>
  <c r="AF29" i="10"/>
  <c r="O26" i="10"/>
  <c r="P16" i="10"/>
  <c r="Q16" i="10" s="1"/>
  <c r="Y29" i="10"/>
  <c r="J29" i="10"/>
  <c r="AC29" i="10"/>
  <c r="P29" i="10"/>
  <c r="R29" i="10"/>
  <c r="X29" i="10"/>
  <c r="N29" i="10"/>
  <c r="U29" i="10"/>
  <c r="W29" i="10"/>
  <c r="Z29" i="10"/>
  <c r="AB29" i="10"/>
  <c r="K29" i="10"/>
  <c r="AA29" i="10"/>
  <c r="L29" i="10"/>
  <c r="T29" i="10"/>
  <c r="V29" i="10"/>
  <c r="I29" i="10"/>
  <c r="O29" i="10"/>
  <c r="M29" i="10"/>
  <c r="Q29" i="10"/>
  <c r="S29" i="10"/>
  <c r="D56" i="11"/>
  <c r="Q10" i="10"/>
  <c r="F10" i="10"/>
  <c r="AB10" i="10"/>
  <c r="P10" i="10"/>
  <c r="Z10" i="10"/>
  <c r="R10" i="10"/>
  <c r="AC10" i="10"/>
  <c r="AA10" i="10"/>
  <c r="K10" i="10"/>
  <c r="K13" i="10" s="1"/>
  <c r="O10" i="10"/>
  <c r="O13" i="10" s="1"/>
  <c r="W10" i="10"/>
  <c r="V10" i="10"/>
  <c r="T10" i="10"/>
  <c r="N10" i="10"/>
  <c r="N13" i="10" s="1"/>
  <c r="I10" i="10"/>
  <c r="I13" i="10" s="1"/>
  <c r="U10" i="10"/>
  <c r="X10" i="10"/>
  <c r="S10" i="10"/>
  <c r="G10" i="10"/>
  <c r="G13" i="10" s="1"/>
  <c r="J10" i="10"/>
  <c r="J13" i="10" s="1"/>
  <c r="L10" i="10"/>
  <c r="L13" i="10" s="1"/>
  <c r="M10" i="10"/>
  <c r="M13" i="10" s="1"/>
  <c r="H10" i="10"/>
  <c r="H13" i="10" s="1"/>
  <c r="Y10" i="10"/>
  <c r="F27" i="10" l="1"/>
  <c r="G27" i="10"/>
  <c r="H27" i="10"/>
  <c r="AF27" i="10"/>
  <c r="AD27" i="10"/>
  <c r="AI27" i="10"/>
  <c r="AE27" i="10"/>
  <c r="AG27" i="10"/>
  <c r="AH27" i="10"/>
  <c r="AK27" i="10"/>
  <c r="AM27" i="10"/>
  <c r="D46" i="11" s="1"/>
  <c r="AL27" i="10"/>
  <c r="AJ27" i="10"/>
  <c r="D57" i="11"/>
  <c r="Q9" i="10"/>
  <c r="Q13" i="10" s="1"/>
  <c r="R16" i="10"/>
  <c r="P9" i="10"/>
  <c r="F13" i="10"/>
  <c r="P27" i="10"/>
  <c r="Z27" i="10"/>
  <c r="M27" i="10"/>
  <c r="I27" i="10"/>
  <c r="T27" i="10"/>
  <c r="AC27" i="10"/>
  <c r="Q27" i="10"/>
  <c r="K27" i="10"/>
  <c r="N27" i="10"/>
  <c r="V27" i="10"/>
  <c r="W27" i="10"/>
  <c r="U27" i="10"/>
  <c r="X27" i="10"/>
  <c r="AB27" i="10"/>
  <c r="O27" i="10"/>
  <c r="S27" i="10"/>
  <c r="AA27" i="10"/>
  <c r="Y27" i="10"/>
  <c r="R27" i="10"/>
  <c r="J27" i="10"/>
  <c r="L27" i="10"/>
  <c r="E13" i="10"/>
  <c r="G30" i="10" l="1"/>
  <c r="H30" i="10"/>
  <c r="E30" i="10"/>
  <c r="F30" i="10"/>
  <c r="P26" i="10"/>
  <c r="Q26" i="10"/>
  <c r="R9" i="10"/>
  <c r="S16" i="10"/>
  <c r="P13" i="10"/>
  <c r="Q30" i="10" s="1"/>
  <c r="K30" i="10"/>
  <c r="I30" i="10"/>
  <c r="N30" i="10"/>
  <c r="O30" i="10"/>
  <c r="L30" i="10"/>
  <c r="J30" i="10"/>
  <c r="M30" i="10"/>
  <c r="P30" i="10" l="1"/>
  <c r="S9" i="10"/>
  <c r="T16" i="10"/>
  <c r="R26" i="10"/>
  <c r="R13" i="10"/>
  <c r="D55" i="11"/>
  <c r="T9" i="10" l="1"/>
  <c r="U16" i="10"/>
  <c r="R30" i="10"/>
  <c r="S26" i="10"/>
  <c r="S13" i="10"/>
  <c r="S30" i="10" l="1"/>
  <c r="U9" i="10"/>
  <c r="V16" i="10"/>
  <c r="W16" i="10" s="1"/>
  <c r="T26" i="10"/>
  <c r="T13" i="10"/>
  <c r="T30" i="10" l="1"/>
  <c r="W9" i="10"/>
  <c r="W13" i="10" s="1"/>
  <c r="X16" i="10"/>
  <c r="Y16" i="10" s="1"/>
  <c r="Y9" i="10" s="1"/>
  <c r="Y13" i="10" s="1"/>
  <c r="V9" i="10"/>
  <c r="V13" i="10" s="1"/>
  <c r="U26" i="10"/>
  <c r="U13" i="10"/>
  <c r="V26" i="10" l="1"/>
  <c r="W30" i="10"/>
  <c r="W26" i="10"/>
  <c r="Z16" i="10"/>
  <c r="Z9" i="10" s="1"/>
  <c r="Z13" i="10" s="1"/>
  <c r="X9" i="10"/>
  <c r="U30" i="10"/>
  <c r="V30" i="10"/>
  <c r="Z26" i="10" l="1"/>
  <c r="AA16" i="10"/>
  <c r="AA9" i="10" s="1"/>
  <c r="X13" i="10"/>
  <c r="Y26" i="10"/>
  <c r="X26" i="10"/>
  <c r="Z30" i="10" l="1"/>
  <c r="AB16" i="10"/>
  <c r="AC16" i="10" s="1"/>
  <c r="Y30" i="10"/>
  <c r="X30" i="10"/>
  <c r="AA13" i="10"/>
  <c r="AA26" i="10"/>
  <c r="AC9" i="10" l="1"/>
  <c r="AC13" i="10" s="1"/>
  <c r="AD16" i="10"/>
  <c r="AB9" i="10"/>
  <c r="AB13" i="10" s="1"/>
  <c r="AB30" i="10" s="1"/>
  <c r="AA30" i="10"/>
  <c r="AE16" i="10" l="1"/>
  <c r="AE9" i="10" s="1"/>
  <c r="AD9" i="10"/>
  <c r="AC30" i="10"/>
  <c r="AC26" i="10"/>
  <c r="AB26" i="10"/>
  <c r="AD13" i="10" l="1"/>
  <c r="AD30" i="10" s="1"/>
  <c r="AD26" i="10"/>
  <c r="AE13" i="10"/>
  <c r="AE26" i="10"/>
  <c r="AF16" i="10"/>
  <c r="AF9" i="10" s="1"/>
  <c r="AE30" i="10" l="1"/>
  <c r="AF13" i="10"/>
  <c r="AF30" i="10" s="1"/>
  <c r="AF26" i="10"/>
  <c r="AG16" i="10"/>
  <c r="AG9" i="10" s="1"/>
  <c r="AG13" i="10" l="1"/>
  <c r="AG30" i="10" s="1"/>
  <c r="AG26" i="10"/>
  <c r="AH16" i="10"/>
  <c r="AI16" i="10" s="1"/>
  <c r="AI9" i="10" l="1"/>
  <c r="AJ16" i="10"/>
  <c r="AH9" i="10"/>
  <c r="AK16" i="10" l="1"/>
  <c r="AK9" i="10" s="1"/>
  <c r="AH13" i="10"/>
  <c r="AH30" i="10" s="1"/>
  <c r="AH26" i="10"/>
  <c r="AJ9" i="10"/>
  <c r="AI13" i="10"/>
  <c r="AI26" i="10"/>
  <c r="AI30" i="10" l="1"/>
  <c r="AK13" i="10"/>
  <c r="AK26" i="10"/>
  <c r="AJ13" i="10"/>
  <c r="AJ30" i="10" s="1"/>
  <c r="AJ26" i="10"/>
  <c r="AL16" i="10"/>
  <c r="AM16" i="10" s="1"/>
  <c r="AM9" i="10" s="1"/>
  <c r="AL9" i="10" l="1"/>
  <c r="AM26" i="10" s="1"/>
  <c r="D45" i="11" s="1"/>
  <c r="AM13" i="10"/>
  <c r="AK30" i="10"/>
  <c r="D49" i="11" l="1"/>
  <c r="D53" i="11" s="1"/>
  <c r="D54" i="11"/>
  <c r="AL13" i="10"/>
  <c r="AL30" i="10" s="1"/>
  <c r="AL26" i="10"/>
  <c r="AM30" i="10" l="1"/>
  <c r="D67" i="11"/>
  <c r="D72" i="11" s="1"/>
  <c r="D73" i="11" l="1"/>
  <c r="D75" i="11" s="1"/>
  <c r="D76" i="11" s="1"/>
</calcChain>
</file>

<file path=xl/sharedStrings.xml><?xml version="1.0" encoding="utf-8"?>
<sst xmlns="http://schemas.openxmlformats.org/spreadsheetml/2006/main" count="370" uniqueCount="242">
  <si>
    <t>Pend</t>
  </si>
  <si>
    <t>Ue</t>
  </si>
  <si>
    <t>aE</t>
  </si>
  <si>
    <t>aQ</t>
  </si>
  <si>
    <t>-</t>
  </si>
  <si>
    <t>kWe</t>
  </si>
  <si>
    <t>EUR HTVA/kWe</t>
  </si>
  <si>
    <t>Frais d'exploitation</t>
  </si>
  <si>
    <t>EUR HTVA/kWe/an</t>
  </si>
  <si>
    <t>heures/an</t>
  </si>
  <si>
    <t>Durée d'utilisation</t>
  </si>
  <si>
    <t>Rendement électrique net</t>
  </si>
  <si>
    <t>Rendement chaleur net</t>
  </si>
  <si>
    <t>%</t>
  </si>
  <si>
    <t>EUR HTVA/MWhp</t>
  </si>
  <si>
    <t>N</t>
  </si>
  <si>
    <t>Unité</t>
  </si>
  <si>
    <t>Symbole</t>
  </si>
  <si>
    <t>année</t>
  </si>
  <si>
    <t>EUR HTVA/MWhe</t>
  </si>
  <si>
    <t>Prix de vente LGO</t>
  </si>
  <si>
    <t>Coût évité chaleur valorisée</t>
  </si>
  <si>
    <t>EUR HTVA/MWhq</t>
  </si>
  <si>
    <t>Indexation prix des intrants</t>
  </si>
  <si>
    <t>Indexation coût évité chaleur valorisée</t>
  </si>
  <si>
    <t>Indexation des OPEX</t>
  </si>
  <si>
    <t>i_fuel</t>
  </si>
  <si>
    <t>i_heat</t>
  </si>
  <si>
    <t>i_opex</t>
  </si>
  <si>
    <t>%/an</t>
  </si>
  <si>
    <t>Part fonds propres</t>
  </si>
  <si>
    <t>g</t>
  </si>
  <si>
    <t>Taux de rentabilité sur fonds propres</t>
  </si>
  <si>
    <t>rE</t>
  </si>
  <si>
    <t>rD</t>
  </si>
  <si>
    <t>Taux d'intérêt capital emprunté (dette)</t>
  </si>
  <si>
    <t>CAPEX_a</t>
  </si>
  <si>
    <t>EUR HTVA</t>
  </si>
  <si>
    <t>Investissements net actualisés</t>
  </si>
  <si>
    <t>Frais d'exploitation actualisés</t>
  </si>
  <si>
    <t>Coûts intrants combustibles actualisés</t>
  </si>
  <si>
    <t>Coûts évités chaleur valorisée actualisés</t>
  </si>
  <si>
    <t>OPEX_a</t>
  </si>
  <si>
    <t>FUEL_a</t>
  </si>
  <si>
    <t>HEAT_a</t>
  </si>
  <si>
    <t>Coûts totaux nets actualisés</t>
  </si>
  <si>
    <t>COST_a</t>
  </si>
  <si>
    <t>Facteur d'actualisation</t>
  </si>
  <si>
    <t>a(t)</t>
  </si>
  <si>
    <t>MWhe/MWhp</t>
  </si>
  <si>
    <t>MWhq/MWhp</t>
  </si>
  <si>
    <t>Production nette d'électricité</t>
  </si>
  <si>
    <t>Eenp</t>
  </si>
  <si>
    <t>Eenp_a</t>
  </si>
  <si>
    <t>MWhq/an</t>
  </si>
  <si>
    <t>MWhe/an</t>
  </si>
  <si>
    <t>Consommation d'intrants combustibles</t>
  </si>
  <si>
    <t>Production nette de chaleur</t>
  </si>
  <si>
    <t>Ee</t>
  </si>
  <si>
    <t>Eqnv</t>
  </si>
  <si>
    <t>MWhp/an</t>
  </si>
  <si>
    <t>Production d'électricité nette actualisée</t>
  </si>
  <si>
    <t>MWhe</t>
  </si>
  <si>
    <t>Valeur moyenne électricité produite</t>
  </si>
  <si>
    <t>CV/MWhe</t>
  </si>
  <si>
    <t>EUR HTVA/CV</t>
  </si>
  <si>
    <t>Coût de production moyen actualisé</t>
  </si>
  <si>
    <t>Part investissement</t>
  </si>
  <si>
    <t>Part exploitation</t>
  </si>
  <si>
    <t>Part combustibles</t>
  </si>
  <si>
    <t>Contact :</t>
  </si>
  <si>
    <t>Cadre légal :</t>
  </si>
  <si>
    <t>Objet :</t>
  </si>
  <si>
    <t>Légende</t>
  </si>
  <si>
    <t>Rendement chaudière de référence pour le mixte de combustibles</t>
  </si>
  <si>
    <r>
      <rPr>
        <sz val="10"/>
        <color theme="1"/>
        <rFont val="Symbol"/>
        <family val="1"/>
        <charset val="2"/>
      </rPr>
      <t>h</t>
    </r>
    <r>
      <rPr>
        <sz val="10"/>
        <color theme="1"/>
        <rFont val="Calibri"/>
        <family val="2"/>
        <scheme val="minor"/>
      </rPr>
      <t>q FUEL MIX</t>
    </r>
  </si>
  <si>
    <t>%PCI</t>
  </si>
  <si>
    <t>Prix de référence pour le gaz naturel</t>
  </si>
  <si>
    <t>Rendement chaudière de référence pour le gaz naturel</t>
  </si>
  <si>
    <r>
      <rPr>
        <sz val="10"/>
        <color theme="1"/>
        <rFont val="Symbol"/>
        <family val="1"/>
        <charset val="2"/>
      </rPr>
      <t>h</t>
    </r>
    <r>
      <rPr>
        <sz val="10"/>
        <color theme="1"/>
        <rFont val="Calibri"/>
        <family val="2"/>
        <scheme val="minor"/>
      </rPr>
      <t>q GN</t>
    </r>
  </si>
  <si>
    <t>i</t>
  </si>
  <si>
    <t>CMPC</t>
  </si>
  <si>
    <t>Coût moyen pondéré du capital</t>
  </si>
  <si>
    <t>i = CMPC</t>
  </si>
  <si>
    <t>Prix du mixte de combustibles de référence</t>
  </si>
  <si>
    <t>Part réduction de coût via valorisation chaleur</t>
  </si>
  <si>
    <t>Durée prolongation</t>
  </si>
  <si>
    <t>Cpma_CAPEX</t>
  </si>
  <si>
    <t>Cpma_OPEX</t>
  </si>
  <si>
    <t>CAPEX (0)</t>
  </si>
  <si>
    <t>OPEX (1)</t>
  </si>
  <si>
    <t>P FUEL MIX (1)</t>
  </si>
  <si>
    <t>P GN (1)</t>
  </si>
  <si>
    <t>V Q_COGEN (1)</t>
  </si>
  <si>
    <t>V(1) ELEC_VERTE</t>
  </si>
  <si>
    <t>P(1) LGO-INJ</t>
  </si>
  <si>
    <t>P(1) BE-MARKET</t>
  </si>
  <si>
    <t>Prix de référence pour la vente d'électricité sur le marché de gros en Belgique</t>
  </si>
  <si>
    <t>Décote applicable pour la catégorie d'installation</t>
  </si>
  <si>
    <r>
      <t>l</t>
    </r>
    <r>
      <rPr>
        <sz val="10"/>
        <color theme="1"/>
        <rFont val="Calibri"/>
        <family val="2"/>
      </rPr>
      <t>(1)</t>
    </r>
  </si>
  <si>
    <t>Tarif d'injection appliqué par le gestionnaire de réseau</t>
  </si>
  <si>
    <t>T(1) INJ</t>
  </si>
  <si>
    <t>Cpma(1)_FUEL</t>
  </si>
  <si>
    <t>Cpma(1)_HEAT</t>
  </si>
  <si>
    <t>Cpma(1)</t>
  </si>
  <si>
    <t>Spma(1)</t>
  </si>
  <si>
    <t>COST_a = CAPEX_a + OPEX_a + FUEL_a + HEAT_a</t>
  </si>
  <si>
    <t>Cpma(1) = COST_a / Eenp_a</t>
  </si>
  <si>
    <t>Cpma_CAPEX = CAPEX_a / Eenp_a</t>
  </si>
  <si>
    <t>Cpma_OPEX = OPEX_a / Eenp_a</t>
  </si>
  <si>
    <t>Cpma(1)_FUEL = FUEL_a / Eenp_a</t>
  </si>
  <si>
    <t>Cpma(1) = HEAT_a / Eenp_a</t>
  </si>
  <si>
    <t>Spma(1) = Max( 0 ; CPMa(1) - V(1) ELEC_VERTE )</t>
  </si>
  <si>
    <t>Prix cv (1)</t>
  </si>
  <si>
    <t>Valeur du certificat vert</t>
  </si>
  <si>
    <t>Taux d'octroi compensation (1)</t>
  </si>
  <si>
    <t>Taux d'octroi prolongation (1)</t>
  </si>
  <si>
    <t>Taux d'octroi de CV compensation</t>
  </si>
  <si>
    <t>P</t>
  </si>
  <si>
    <t>Plafond du taux d'octroi de CV fixé par le Décret</t>
  </si>
  <si>
    <t>Puissance unité de production</t>
  </si>
  <si>
    <t>= min (Taux d'octroi compensation (1) ; Taux d'octroi nouvelle ; P )</t>
  </si>
  <si>
    <t>= Spma(1) / Prix cv (1)</t>
  </si>
  <si>
    <r>
      <t xml:space="preserve">CMPC = </t>
    </r>
    <r>
      <rPr>
        <sz val="10"/>
        <color theme="5"/>
        <rFont val="Symbol"/>
        <family val="1"/>
        <charset val="2"/>
      </rPr>
      <t>g</t>
    </r>
    <r>
      <rPr>
        <sz val="10"/>
        <color theme="5"/>
        <rFont val="Calibri"/>
        <family val="2"/>
        <scheme val="minor"/>
      </rPr>
      <t xml:space="preserve"> x rE + (1-</t>
    </r>
    <r>
      <rPr>
        <sz val="10"/>
        <color theme="5"/>
        <rFont val="Symbol"/>
        <family val="1"/>
        <charset val="2"/>
      </rPr>
      <t>g</t>
    </r>
    <r>
      <rPr>
        <sz val="10"/>
        <color theme="5"/>
        <rFont val="Calibri"/>
        <family val="2"/>
        <scheme val="minor"/>
      </rPr>
      <t>) x rD</t>
    </r>
  </si>
  <si>
    <r>
      <t xml:space="preserve">V G_COGEN = min (P FUEL MIX / </t>
    </r>
    <r>
      <rPr>
        <sz val="10"/>
        <color theme="5"/>
        <rFont val="Symbol"/>
        <family val="1"/>
        <charset val="2"/>
      </rPr>
      <t>h</t>
    </r>
    <r>
      <rPr>
        <sz val="10"/>
        <color theme="5"/>
        <rFont val="Calibri"/>
        <family val="2"/>
        <scheme val="minor"/>
      </rPr>
      <t xml:space="preserve">q FUEL MIX ; P GN / </t>
    </r>
    <r>
      <rPr>
        <sz val="10"/>
        <color theme="5"/>
        <rFont val="Symbol"/>
        <family val="1"/>
        <charset val="2"/>
      </rPr>
      <t>h</t>
    </r>
    <r>
      <rPr>
        <sz val="10"/>
        <color theme="5"/>
        <rFont val="Calibri"/>
        <family val="2"/>
        <scheme val="minor"/>
      </rPr>
      <t>q GN)</t>
    </r>
  </si>
  <si>
    <t>Pas d'indexation Cf. Méthodologie - Point 53</t>
  </si>
  <si>
    <t>Plafond du taux d'octroi de CV fixé par la méthodologie prolongation</t>
  </si>
  <si>
    <t xml:space="preserve">Où </t>
  </si>
  <si>
    <t>Version du :</t>
  </si>
  <si>
    <t>Calcul CPMA</t>
  </si>
  <si>
    <t>Résultat de calcul</t>
  </si>
  <si>
    <t>EUR/MWh</t>
  </si>
  <si>
    <r>
      <t xml:space="preserve">CV = </t>
    </r>
    <r>
      <rPr>
        <b/>
        <sz val="12"/>
        <color theme="5"/>
        <rFont val="Calibri (Corps)"/>
      </rPr>
      <t xml:space="preserve">Taux d'octroi </t>
    </r>
    <r>
      <rPr>
        <b/>
        <sz val="12"/>
        <color theme="1"/>
        <rFont val="Calibri"/>
        <family val="2"/>
        <scheme val="minor"/>
      </rPr>
      <t xml:space="preserve">x </t>
    </r>
    <r>
      <rPr>
        <b/>
        <sz val="12"/>
        <color theme="9"/>
        <rFont val="Calibri (Corps)"/>
      </rPr>
      <t>%SER x min (1 ; kCO2 / kCO2_REF)</t>
    </r>
    <r>
      <rPr>
        <b/>
        <sz val="12"/>
        <color theme="1"/>
        <rFont val="Calibri"/>
        <family val="2"/>
        <scheme val="minor"/>
      </rPr>
      <t xml:space="preserve"> x </t>
    </r>
    <r>
      <rPr>
        <b/>
        <sz val="12"/>
        <color theme="8"/>
        <rFont val="Calibri (Corps)"/>
      </rPr>
      <t>Eenp</t>
    </r>
  </si>
  <si>
    <t>R</t>
  </si>
  <si>
    <t>OPEX_R</t>
  </si>
  <si>
    <t>Durée de vie technique GE</t>
  </si>
  <si>
    <t>Coût de remplacement GE</t>
  </si>
  <si>
    <t>Heures</t>
  </si>
  <si>
    <t>Heures de fonctionnement</t>
  </si>
  <si>
    <t>Tf</t>
  </si>
  <si>
    <t>Heure</t>
  </si>
  <si>
    <r>
      <t xml:space="preserve">4° </t>
    </r>
    <r>
      <rPr>
        <sz val="12"/>
        <color theme="9"/>
        <rFont val="Calibri"/>
        <family val="2"/>
        <scheme val="minor"/>
      </rPr>
      <t>k</t>
    </r>
    <r>
      <rPr>
        <sz val="12"/>
        <color theme="9"/>
        <rFont val="Calibri (Corps)"/>
      </rPr>
      <t>CO2_REF</t>
    </r>
    <r>
      <rPr>
        <sz val="12"/>
        <color theme="1"/>
        <rFont val="Calibri"/>
        <family val="2"/>
        <scheme val="minor"/>
      </rPr>
      <t xml:space="preserve"> = le coefficient de performance CO2 de référence, arrêté par le Ministre, pour la catégorie dont relève l'unité de production d'électricité verte</t>
    </r>
  </si>
  <si>
    <t>Ratio CAPEX</t>
  </si>
  <si>
    <t>%CAPEX</t>
  </si>
  <si>
    <t>CAPEX de référence pour une nouvelle unité de production</t>
  </si>
  <si>
    <t>CAPEX_NEW</t>
  </si>
  <si>
    <t>CAPEX de référence pour une nouvelle unité sur un nouveau site de production relevant de la même catégorie d'installation</t>
  </si>
  <si>
    <t>Durée de prolongation</t>
  </si>
  <si>
    <t>Investissements période prolongation</t>
  </si>
  <si>
    <t>Valeur de référence prix de marché</t>
  </si>
  <si>
    <t>Valeurs</t>
  </si>
  <si>
    <t>Valeur paramètre règlementation</t>
  </si>
  <si>
    <t>Ratio CAPEX dossier</t>
  </si>
  <si>
    <t>(1) Paramètres techniques</t>
  </si>
  <si>
    <t>(2) Paramètres économiques</t>
  </si>
  <si>
    <t>(3) Paramètres financiers</t>
  </si>
  <si>
    <t>(4) Paramètres d'indexation</t>
  </si>
  <si>
    <t>(5) Calcul CPMA (t=1)</t>
  </si>
  <si>
    <t>(6) Calcul revenus valorisation électricité produite (t=1)</t>
  </si>
  <si>
    <t>(7) Surcoût de production moyen actualisé (t=1)</t>
  </si>
  <si>
    <t>(8) Calcul du taux d'octroi de CV prolongation (t=1)</t>
  </si>
  <si>
    <t>Définition voir Code de comptage - AM du 12 mars 2007</t>
  </si>
  <si>
    <t>= Prix CV(1) x Taux d'octroi prolongation (1)</t>
  </si>
  <si>
    <t>Calculs voir onglet "3. CALCUL CPMA"</t>
  </si>
  <si>
    <t>Valeur de référence paramètre</t>
  </si>
  <si>
    <t>Le présent outil est fourni dans le cadre de la consultation des parties prenantes organisée du 14 janvier 2022 au 18 février 2022.</t>
  </si>
  <si>
    <t>[1] Décret du 12 avril 2001 relatif à l’organisation du marché régional de l’électricité</t>
  </si>
  <si>
    <t>[2] Arrêté du Gouvernement wallon du 30 novembre 2006 relatif à la promotion de l’électricité produite au moyen de sources d’énergie renouvelables ou de cogénération</t>
  </si>
  <si>
    <t>Rappel :</t>
  </si>
  <si>
    <t>Outil de calcul du taux d'octroi CV "prolongation"</t>
  </si>
  <si>
    <r>
      <rPr>
        <b/>
        <sz val="12"/>
        <color theme="1"/>
        <rFont val="Calibri (Corps)"/>
      </rPr>
      <t xml:space="preserve">1° </t>
    </r>
    <r>
      <rPr>
        <sz val="12"/>
        <color theme="5"/>
        <rFont val="Calibri (Corps)"/>
      </rPr>
      <t xml:space="preserve">Taux d'octroi </t>
    </r>
    <r>
      <rPr>
        <sz val="12"/>
        <color theme="1"/>
        <rFont val="Calibri"/>
        <family val="2"/>
        <scheme val="minor"/>
      </rPr>
      <t xml:space="preserve"> = le taux d'octroi de CV (CV/MWh) calculé en appliquant la méthodologie proposée pour le régime "prolongation" en cours d'adoption par le Gouvernement wallon [3] </t>
    </r>
  </si>
  <si>
    <r>
      <t xml:space="preserve">2° </t>
    </r>
    <r>
      <rPr>
        <sz val="12"/>
        <color theme="9"/>
        <rFont val="Calibri (Corps)"/>
      </rPr>
      <t>%SER</t>
    </r>
    <r>
      <rPr>
        <sz val="12"/>
        <color theme="1"/>
        <rFont val="Calibri"/>
        <family val="2"/>
        <scheme val="minor"/>
      </rPr>
      <t xml:space="preserve"> = la part d'énergie produite à partir de sources d'énergie renouvelables déterminées conformément aux dispositions du Code de comptage [4].</t>
    </r>
  </si>
  <si>
    <r>
      <t>3°</t>
    </r>
    <r>
      <rPr>
        <sz val="12"/>
        <color theme="9"/>
        <rFont val="Calibri (Corps)"/>
      </rPr>
      <t xml:space="preserve"> kCO2</t>
    </r>
    <r>
      <rPr>
        <sz val="12"/>
        <color theme="1"/>
        <rFont val="Calibri"/>
        <family val="2"/>
        <scheme val="minor"/>
      </rPr>
      <t xml:space="preserve"> = le coefficient de performance réelle CO2 de l'unité de production d'électricité verte, calculé conformément aux dispositions du Code de comptage [4].</t>
    </r>
  </si>
  <si>
    <r>
      <t xml:space="preserve">5° </t>
    </r>
    <r>
      <rPr>
        <sz val="12"/>
        <color theme="8"/>
        <rFont val="Calibri (Corps)"/>
      </rPr>
      <t>Eenp</t>
    </r>
    <r>
      <rPr>
        <sz val="12"/>
        <color theme="1"/>
        <rFont val="Calibri"/>
        <family val="2"/>
        <scheme val="minor"/>
      </rPr>
      <t xml:space="preserve"> = l'électricité nette produite exprimée en MWh, calculée conformément aux dispositions du Code de comptage [4], à l'exception, pour toute installation d'une puissance électrique nominale brute supérieure à 500 kW, de l'électricité verte produite et injectée sur le réseau lorsqu'elle est vendue à prix négatif et pendant les périodes au cours desquelles les prix day-ahead sur le marché spot belge sont négatifs durant au moins 6 heures consécutives.</t>
    </r>
  </si>
  <si>
    <t>[3] Projet d’arrêté du Gouvernement wallon modifiant l’arrêté du Gouvernement wallon du 30 novembre 2006 relatif à la promotion de l’électricité produite au moyen de sources d’énergie renouvelables ou de cogénération, adopté en seconde lecture le 10 août 2021</t>
  </si>
  <si>
    <t>[4] Arrêté ministériel du 12 mars 2007 relatif au procédures et code de comptage de l'électricité produite à partir de sources d'énergie renouvelables et/ou de cogénération en Région wallonne</t>
  </si>
  <si>
    <r>
      <t xml:space="preserve">Cet outil de calcul permet de déterminer le </t>
    </r>
    <r>
      <rPr>
        <sz val="12"/>
        <color theme="1"/>
        <rFont val="Calibri (Corps)"/>
      </rPr>
      <t>CPMA</t>
    </r>
    <r>
      <rPr>
        <sz val="12"/>
        <color theme="1"/>
        <rFont val="Calibri"/>
        <family val="2"/>
        <scheme val="minor"/>
      </rPr>
      <t xml:space="preserve"> et le </t>
    </r>
    <r>
      <rPr>
        <sz val="12"/>
        <color theme="1"/>
        <rFont val="Calibri (Corps)"/>
      </rPr>
      <t>Taux d'octroi de certificats verts d'un</t>
    </r>
    <r>
      <rPr>
        <sz val="12"/>
        <color theme="1"/>
        <rFont val="Calibri"/>
        <family val="2"/>
        <scheme val="minor"/>
      </rPr>
      <t xml:space="preserve"> </t>
    </r>
    <r>
      <rPr>
        <sz val="12"/>
        <color theme="1"/>
        <rFont val="Calibri (Corps)"/>
      </rPr>
      <t>cas de prolongation</t>
    </r>
    <r>
      <rPr>
        <sz val="12"/>
        <color theme="1"/>
        <rFont val="Calibri"/>
        <family val="2"/>
        <scheme val="minor"/>
      </rPr>
      <t xml:space="preserve"> en fonction des valeurs de référence choisies pour les paramètres techniques, économiques et financiers d'une part et les </t>
    </r>
    <r>
      <rPr>
        <sz val="12"/>
        <color theme="1"/>
        <rFont val="Calibri (Corps)"/>
      </rPr>
      <t>prix de marché</t>
    </r>
    <r>
      <rPr>
        <sz val="12"/>
        <color theme="1"/>
        <rFont val="Calibri"/>
        <family val="2"/>
        <scheme val="minor"/>
      </rPr>
      <t xml:space="preserve"> d'autre part.</t>
    </r>
  </si>
  <si>
    <t>Calcul du taux d'octroi de certificats verts pour la première année de production pour un cas de prolongation donné</t>
  </si>
  <si>
    <t>Référence document consultation</t>
  </si>
  <si>
    <t>Le taux d'octroi de certificats verts intervient dans la formule d'octroi des CV sur base de la formule suivante [3] :</t>
  </si>
  <si>
    <t>Formule</t>
  </si>
  <si>
    <t>Commentaires SPW</t>
  </si>
  <si>
    <t>Référence AGW modificatif AGW-PEV [3]</t>
  </si>
  <si>
    <t>Minimum 5 ans / Maximum = valeur Annexe 5 AGW-PEV (partie applicable à partir du 01/01/2021)</t>
  </si>
  <si>
    <t>n</t>
  </si>
  <si>
    <t>CAPEX (0) = CAPEX_NEW x Ratio CAPEX</t>
  </si>
  <si>
    <t>Article 3 - Annexe 10 - Point 15</t>
  </si>
  <si>
    <t>Article 3 - Annexe 10 - Points 36 et 48</t>
  </si>
  <si>
    <t>Points 20 à 25</t>
  </si>
  <si>
    <t>Points 27-28 + Annexe  D</t>
  </si>
  <si>
    <t>Article 3 - Annexe 10 - Points 47 et 49</t>
  </si>
  <si>
    <t>Points 43 à 45</t>
  </si>
  <si>
    <t>Article 3 - Annexe 10 - Points 39, 40 et 47</t>
  </si>
  <si>
    <t>Points 50 à 51</t>
  </si>
  <si>
    <t>Points 46 à 49</t>
  </si>
  <si>
    <t>Article 3 - Annexe 10 - Point- 47 - Formule 10</t>
  </si>
  <si>
    <t>Article 3 - Annexe 10 - Point 21 - Formule 6</t>
  </si>
  <si>
    <t>Point 50</t>
  </si>
  <si>
    <t>Article 3 - Annexe 10 - Point 27</t>
  </si>
  <si>
    <t>Déjà pris en compte via le paramètre Ratio CAPEX - Paramètre intervenant uniquement pour le calcul du taux d'octroi "nouvelle unité"</t>
  </si>
  <si>
    <t>Article 3 - Annexe 10 - Point 53</t>
  </si>
  <si>
    <t>Article 3 - Annexe 10 - Point 21</t>
  </si>
  <si>
    <t>Article 3 - Annexe 10 - Point 33</t>
  </si>
  <si>
    <t>Taux d'actualisation (nominal, pré-taxe)</t>
  </si>
  <si>
    <t>Article 3 - Annexe 10 - Point 32</t>
  </si>
  <si>
    <t>Article 3 - Annexe 10 - Point 33 - Formule 7</t>
  </si>
  <si>
    <t>Article 3 - Annexe 10 - Points 52, 54 et 55</t>
  </si>
  <si>
    <t>Article 3 - Annexe 10 - Point 15 - Formule 5</t>
  </si>
  <si>
    <t>A titre informatif</t>
  </si>
  <si>
    <t>Tarifs régulés</t>
  </si>
  <si>
    <t>Article 3 - Annexe 10 - Points 43, 44 et 46</t>
  </si>
  <si>
    <t>Article 3 - Annexe 10 - Points 42, 43 et 45</t>
  </si>
  <si>
    <t>Article 3 - Annexe 10 - Point 43</t>
  </si>
  <si>
    <t>Points 37 à 42</t>
  </si>
  <si>
    <t>Article 2 / Article 3 - Annexe 10 - Points 9 et 10</t>
  </si>
  <si>
    <t>Article 3 - Annexe 10 - Point 41</t>
  </si>
  <si>
    <t>Points 52 à 54</t>
  </si>
  <si>
    <t>Article 3 - Annexe 10 - Point 7 - Formule 1</t>
  </si>
  <si>
    <t>Point 37</t>
  </si>
  <si>
    <t>Article 3 - Annexe 10 - Point 7 - Formule 2</t>
  </si>
  <si>
    <t>Article 3 - Annexe 10 - Point 7</t>
  </si>
  <si>
    <t>Cf. Article 38 §6bis du Décret</t>
  </si>
  <si>
    <t>Taux d'octroi nouvelle unité</t>
  </si>
  <si>
    <t>= Taux d'octroi compensation (1)*</t>
  </si>
  <si>
    <t>Avertissement:</t>
  </si>
  <si>
    <t>Le projet d'arrêté du Gouvernement wallon [3] prévoit que le taux d'octroi prolongation est plafonné par la valeur du taux d'octroi applicable pour une nouvelle unité de production qui relève de la même catégorie d'installation ou de celle la plus proche. Ces valeurs étant soumises à consultation, le présent outil n'implémente pas cette disposition.</t>
  </si>
  <si>
    <t>Valeur non encore connue car soumise à consultation  (cf. avertissement)</t>
  </si>
  <si>
    <t>= Valeur à encoder par l'utilisateur</t>
  </si>
  <si>
    <t>= Valeur non modifiable par l'utilisateur</t>
  </si>
  <si>
    <t>= Cellule non modifiable par l'utilisateur</t>
  </si>
  <si>
    <t>Utilisation :</t>
  </si>
  <si>
    <t>Pour effectuer un calcul, l'utilisateur est invité à encoder ses valeurs au niveau de l'onglet "2. CALCUL TAUX OCTROI CV" dans les cellules prévues à cet effet. L'onglet "3. CALCUL CPMA" effectue des calculs intermédiaires qui ne peuvent être modifiés par l'utilisateur.</t>
  </si>
  <si>
    <t>Taux d'octroi de CV prolongation (première année de production)</t>
  </si>
  <si>
    <r>
      <t>V(1) ELEC_VERTE = (1-</t>
    </r>
    <r>
      <rPr>
        <sz val="10"/>
        <color theme="5"/>
        <rFont val="Symbol"/>
        <charset val="2"/>
      </rPr>
      <t>l</t>
    </r>
    <r>
      <rPr>
        <sz val="10"/>
        <color theme="5"/>
        <rFont val="Calibri"/>
        <family val="2"/>
        <scheme val="minor"/>
      </rPr>
      <t>(1)) x P(1) BE-MARKET + P(1) LGO-INJ - T(1) INJ</t>
    </r>
  </si>
  <si>
    <t>Article 3 - Annexe 10 - Point 43 - Formule 9</t>
  </si>
  <si>
    <t>L'ensemble des CAPEX de t = -3 à n sont actualisés conformément à la formule (6) du point 21. Attention, aides à l'investissement doivent être déduites</t>
  </si>
  <si>
    <t>EUR HTVA/MWhp PCI</t>
  </si>
  <si>
    <t>Valeur sur base PCI</t>
  </si>
  <si>
    <t xml:space="preserve"> consultations.certificatsverts@spw.wallonie.be</t>
  </si>
  <si>
    <t>Certaines cellules et feuilles sont vérouillées de manière à éviter une modification involontaire des calculs. Au besoin, la protection peut être levée via le mot de passe suivant : SPW2022</t>
  </si>
  <si>
    <t>Verrouillage</t>
  </si>
  <si>
    <t>14.01.2022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</si>
</sst>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
    <numFmt numFmtId="166" formatCode="0.000"/>
  </numFmts>
  <fonts count="32" x14ac:knownFonts="1">
    <font>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theme="0"/>
      <name val="Calibri"/>
      <family val="2"/>
      <scheme val="minor"/>
    </font>
    <font>
      <sz val="8"/>
      <name val="Calibri"/>
      <family val="2"/>
      <scheme val="minor"/>
    </font>
    <font>
      <sz val="10"/>
      <color theme="2" tint="-9.9978637043366805E-2"/>
      <name val="Calibri"/>
      <family val="2"/>
      <scheme val="minor"/>
    </font>
    <font>
      <sz val="11"/>
      <color theme="1"/>
      <name val="Symbol"/>
      <family val="1"/>
      <charset val="2"/>
    </font>
    <font>
      <sz val="12"/>
      <color rgb="FFFF0000"/>
      <name val="Calibri"/>
      <family val="2"/>
      <scheme val="minor"/>
    </font>
    <font>
      <b/>
      <sz val="12"/>
      <color theme="1"/>
      <name val="Calibri"/>
      <family val="2"/>
      <scheme val="minor"/>
    </font>
    <font>
      <b/>
      <sz val="24"/>
      <color theme="1"/>
      <name val="Calibri"/>
      <family val="2"/>
      <scheme val="minor"/>
    </font>
    <font>
      <u/>
      <sz val="12"/>
      <color theme="10"/>
      <name val="Calibri"/>
      <family val="2"/>
      <scheme val="minor"/>
    </font>
    <font>
      <sz val="10"/>
      <color theme="1"/>
      <name val="Symbol"/>
      <family val="1"/>
      <charset val="2"/>
    </font>
    <font>
      <sz val="10"/>
      <color theme="1"/>
      <name val="Calibri"/>
      <family val="2"/>
      <charset val="2"/>
      <scheme val="minor"/>
    </font>
    <font>
      <sz val="10"/>
      <color theme="1"/>
      <name val="Calibri"/>
      <family val="2"/>
    </font>
    <font>
      <sz val="10"/>
      <color theme="5"/>
      <name val="Calibri"/>
      <family val="2"/>
      <scheme val="minor"/>
    </font>
    <font>
      <b/>
      <sz val="10"/>
      <color theme="5"/>
      <name val="Calibri"/>
      <family val="2"/>
      <scheme val="minor"/>
    </font>
    <font>
      <sz val="10"/>
      <color theme="5"/>
      <name val="Symbol"/>
      <family val="1"/>
      <charset val="2"/>
    </font>
    <font>
      <b/>
      <sz val="12"/>
      <color theme="5"/>
      <name val="Calibri (Corps)"/>
    </font>
    <font>
      <sz val="12"/>
      <color theme="9"/>
      <name val="Calibri (Corps)"/>
    </font>
    <font>
      <sz val="12"/>
      <color theme="8"/>
      <name val="Calibri (Corps)"/>
    </font>
    <font>
      <sz val="12"/>
      <color theme="5"/>
      <name val="Calibri (Corps)"/>
    </font>
    <font>
      <b/>
      <sz val="12"/>
      <color theme="1"/>
      <name val="Calibri (Corps)"/>
    </font>
    <font>
      <sz val="12"/>
      <color theme="9"/>
      <name val="Calibri"/>
      <family val="2"/>
      <scheme val="minor"/>
    </font>
    <font>
      <b/>
      <sz val="12"/>
      <color theme="9"/>
      <name val="Calibri (Corps)"/>
    </font>
    <font>
      <b/>
      <sz val="12"/>
      <color theme="8"/>
      <name val="Calibri (Corps)"/>
    </font>
    <font>
      <sz val="11"/>
      <color theme="1"/>
      <name val="Calibri"/>
      <family val="2"/>
      <scheme val="minor"/>
    </font>
    <font>
      <sz val="14"/>
      <color theme="1"/>
      <name val="Calibri"/>
      <family val="2"/>
      <scheme val="minor"/>
    </font>
    <font>
      <sz val="12"/>
      <color theme="1"/>
      <name val="Calibri (Corps)"/>
    </font>
    <font>
      <sz val="10"/>
      <color rgb="FFFF0000"/>
      <name val="Calibri"/>
      <family val="2"/>
      <scheme val="minor"/>
    </font>
    <font>
      <sz val="10"/>
      <color theme="5"/>
      <name val="Symbol"/>
      <charset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27" fillId="0" borderId="0"/>
    <xf numFmtId="9" fontId="27" fillId="0" borderId="0" applyFont="0" applyFill="0" applyBorder="0" applyAlignment="0" applyProtection="0"/>
    <xf numFmtId="164" fontId="27" fillId="0" borderId="0" applyFont="0" applyFill="0" applyBorder="0" applyAlignment="0" applyProtection="0"/>
  </cellStyleXfs>
  <cellXfs count="117">
    <xf numFmtId="0" fontId="0" fillId="0" borderId="0" xfId="0"/>
    <xf numFmtId="0" fontId="2" fillId="2" borderId="0" xfId="0" applyFont="1" applyFill="1" applyAlignment="1">
      <alignment horizontal="left"/>
    </xf>
    <xf numFmtId="0" fontId="2" fillId="2" borderId="0" xfId="0" applyFont="1" applyFill="1" applyAlignment="1">
      <alignment horizontal="right"/>
    </xf>
    <xf numFmtId="0" fontId="2" fillId="2" borderId="0" xfId="0" applyFont="1" applyFill="1"/>
    <xf numFmtId="0" fontId="3" fillId="2" borderId="0" xfId="0" applyFont="1" applyFill="1" applyAlignment="1">
      <alignment horizontal="left"/>
    </xf>
    <xf numFmtId="3" fontId="3" fillId="2" borderId="0" xfId="0" applyNumberFormat="1" applyFont="1" applyFill="1" applyAlignment="1">
      <alignment horizontal="left"/>
    </xf>
    <xf numFmtId="0" fontId="3" fillId="2" borderId="0" xfId="0" applyFont="1" applyFill="1" applyAlignment="1">
      <alignment horizontal="right"/>
    </xf>
    <xf numFmtId="0" fontId="3" fillId="2" borderId="0" xfId="0" applyFont="1" applyFill="1"/>
    <xf numFmtId="3" fontId="3" fillId="2" borderId="0" xfId="0" applyNumberFormat="1" applyFont="1" applyFill="1" applyAlignment="1">
      <alignment horizontal="right"/>
    </xf>
    <xf numFmtId="0" fontId="3" fillId="2" borderId="0" xfId="0" applyFont="1" applyFill="1" applyAlignment="1">
      <alignment horizontal="left" indent="1"/>
    </xf>
    <xf numFmtId="9" fontId="3" fillId="2" borderId="0" xfId="1" applyFont="1" applyFill="1" applyAlignment="1">
      <alignment horizontal="left" indent="1"/>
    </xf>
    <xf numFmtId="2" fontId="3" fillId="2" borderId="0" xfId="0" applyNumberFormat="1" applyFont="1" applyFill="1"/>
    <xf numFmtId="3" fontId="3" fillId="2" borderId="0" xfId="0" applyNumberFormat="1" applyFont="1" applyFill="1"/>
    <xf numFmtId="0" fontId="4" fillId="4" borderId="0" xfId="0" applyFont="1" applyFill="1"/>
    <xf numFmtId="0" fontId="3" fillId="2" borderId="0" xfId="0" quotePrefix="1" applyFont="1" applyFill="1"/>
    <xf numFmtId="4" fontId="3" fillId="2" borderId="0" xfId="0" applyNumberFormat="1" applyFont="1" applyFill="1" applyAlignment="1">
      <alignment horizontal="right"/>
    </xf>
    <xf numFmtId="0" fontId="3" fillId="2" borderId="0" xfId="0" applyFont="1" applyFill="1" applyAlignment="1">
      <alignment horizontal="left" indent="2"/>
    </xf>
    <xf numFmtId="9" fontId="3" fillId="2" borderId="0" xfId="1" applyFont="1" applyFill="1"/>
    <xf numFmtId="0" fontId="5" fillId="2" borderId="0" xfId="0" applyFont="1" applyFill="1"/>
    <xf numFmtId="3" fontId="2" fillId="2" borderId="0" xfId="0" applyNumberFormat="1" applyFont="1" applyFill="1"/>
    <xf numFmtId="2" fontId="3" fillId="2" borderId="0" xfId="0" applyNumberFormat="1" applyFont="1" applyFill="1" applyAlignment="1">
      <alignment horizontal="right"/>
    </xf>
    <xf numFmtId="0" fontId="3" fillId="2" borderId="1" xfId="0" applyFont="1" applyFill="1" applyBorder="1"/>
    <xf numFmtId="166" fontId="3" fillId="2" borderId="1" xfId="0" applyNumberFormat="1" applyFont="1" applyFill="1" applyBorder="1"/>
    <xf numFmtId="9" fontId="3" fillId="2" borderId="0" xfId="0" applyNumberFormat="1" applyFont="1" applyFill="1" applyAlignment="1">
      <alignment horizontal="right"/>
    </xf>
    <xf numFmtId="0" fontId="2" fillId="2" borderId="1" xfId="0" applyFont="1" applyFill="1" applyBorder="1"/>
    <xf numFmtId="3" fontId="3" fillId="2" borderId="1" xfId="0" applyNumberFormat="1" applyFont="1" applyFill="1" applyBorder="1"/>
    <xf numFmtId="2" fontId="2" fillId="3" borderId="0" xfId="0" applyNumberFormat="1" applyFont="1" applyFill="1"/>
    <xf numFmtId="0" fontId="7" fillId="2" borderId="0" xfId="0" applyFont="1" applyFill="1" applyAlignment="1">
      <alignment horizontal="left" indent="1"/>
    </xf>
    <xf numFmtId="0" fontId="7" fillId="2" borderId="0" xfId="0" applyFont="1" applyFill="1"/>
    <xf numFmtId="9" fontId="3" fillId="2" borderId="0" xfId="1" applyFont="1" applyFill="1" applyAlignment="1">
      <alignment horizontal="right"/>
    </xf>
    <xf numFmtId="165" fontId="3" fillId="2" borderId="0" xfId="0" applyNumberFormat="1" applyFont="1" applyFill="1" applyAlignment="1">
      <alignment horizontal="right"/>
    </xf>
    <xf numFmtId="0" fontId="2" fillId="2" borderId="0" xfId="0" applyFont="1" applyFill="1" applyAlignment="1">
      <alignment horizontal="left" indent="1"/>
    </xf>
    <xf numFmtId="165" fontId="7" fillId="2" borderId="0" xfId="0" applyNumberFormat="1" applyFont="1" applyFill="1" applyAlignment="1">
      <alignment horizontal="right"/>
    </xf>
    <xf numFmtId="4" fontId="2" fillId="3" borderId="0" xfId="0" applyNumberFormat="1" applyFont="1" applyFill="1" applyAlignment="1">
      <alignment horizontal="right"/>
    </xf>
    <xf numFmtId="9" fontId="3" fillId="2" borderId="0" xfId="0" applyNumberFormat="1" applyFont="1" applyFill="1" applyAlignment="1">
      <alignment horizontal="left"/>
    </xf>
    <xf numFmtId="0" fontId="0" fillId="2" borderId="0" xfId="0" applyFill="1"/>
    <xf numFmtId="0" fontId="8" fillId="2" borderId="0" xfId="0" applyFont="1" applyFill="1" applyAlignment="1">
      <alignment horizontal="left"/>
    </xf>
    <xf numFmtId="10" fontId="3" fillId="2" borderId="0" xfId="0" applyNumberFormat="1" applyFont="1" applyFill="1"/>
    <xf numFmtId="0" fontId="10" fillId="2" borderId="0" xfId="0" applyFont="1" applyFill="1"/>
    <xf numFmtId="0" fontId="12" fillId="2" borderId="0" xfId="2" applyFill="1"/>
    <xf numFmtId="0" fontId="9" fillId="2" borderId="0" xfId="0" quotePrefix="1" applyFont="1" applyFill="1"/>
    <xf numFmtId="0" fontId="9" fillId="2" borderId="0" xfId="0" quotePrefix="1" applyFont="1" applyFill="1" applyAlignment="1">
      <alignment horizontal="left" vertical="top" wrapText="1"/>
    </xf>
    <xf numFmtId="3" fontId="3" fillId="3" borderId="0" xfId="0" applyNumberFormat="1" applyFont="1" applyFill="1" applyAlignment="1">
      <alignment horizontal="right"/>
    </xf>
    <xf numFmtId="0" fontId="14" fillId="2" borderId="0" xfId="0" applyFont="1" applyFill="1"/>
    <xf numFmtId="10" fontId="3" fillId="3" borderId="0" xfId="1" applyNumberFormat="1" applyFont="1" applyFill="1" applyAlignment="1">
      <alignment horizontal="right"/>
    </xf>
    <xf numFmtId="10" fontId="3" fillId="2" borderId="0" xfId="1" applyNumberFormat="1" applyFont="1" applyFill="1" applyAlignment="1">
      <alignment horizontal="right"/>
    </xf>
    <xf numFmtId="3" fontId="3" fillId="3" borderId="0" xfId="0" applyNumberFormat="1" applyFont="1" applyFill="1"/>
    <xf numFmtId="3" fontId="2" fillId="3" borderId="0" xfId="0" applyNumberFormat="1" applyFont="1" applyFill="1"/>
    <xf numFmtId="2" fontId="3" fillId="3" borderId="0" xfId="0" applyNumberFormat="1" applyFont="1" applyFill="1"/>
    <xf numFmtId="3" fontId="3" fillId="2" borderId="0" xfId="0" applyNumberFormat="1" applyFont="1" applyFill="1" applyBorder="1"/>
    <xf numFmtId="0" fontId="3" fillId="2" borderId="0" xfId="0" applyFont="1" applyFill="1" applyBorder="1"/>
    <xf numFmtId="0" fontId="2" fillId="2" borderId="0" xfId="0" applyFont="1" applyFill="1" applyBorder="1"/>
    <xf numFmtId="0" fontId="13" fillId="2" borderId="0" xfId="0" applyFont="1" applyFill="1"/>
    <xf numFmtId="166" fontId="3" fillId="3" borderId="0" xfId="0" applyNumberFormat="1" applyFont="1" applyFill="1"/>
    <xf numFmtId="0" fontId="2" fillId="2" borderId="0" xfId="0" quotePrefix="1" applyFont="1" applyFill="1" applyAlignment="1">
      <alignment horizontal="left"/>
    </xf>
    <xf numFmtId="0" fontId="16" fillId="2" borderId="0" xfId="0" quotePrefix="1" applyFont="1" applyFill="1"/>
    <xf numFmtId="0" fontId="17" fillId="2" borderId="0" xfId="0" quotePrefix="1" applyFont="1" applyFill="1"/>
    <xf numFmtId="3" fontId="17" fillId="2" borderId="0" xfId="0" quotePrefix="1" applyNumberFormat="1" applyFont="1" applyFill="1"/>
    <xf numFmtId="165" fontId="16" fillId="2" borderId="0" xfId="0" quotePrefix="1" applyNumberFormat="1" applyFont="1" applyFill="1" applyAlignment="1">
      <alignment horizontal="left"/>
    </xf>
    <xf numFmtId="0" fontId="16" fillId="2" borderId="0" xfId="0" quotePrefix="1" applyFont="1" applyFill="1" applyAlignment="1">
      <alignment horizontal="left"/>
    </xf>
    <xf numFmtId="166" fontId="3"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0" xfId="0" quotePrefix="1" applyFont="1" applyFill="1" applyAlignment="1">
      <alignment horizontal="left" vertical="top" wrapText="1"/>
    </xf>
    <xf numFmtId="0" fontId="2" fillId="6" borderId="4" xfId="0" applyFont="1" applyFill="1" applyBorder="1"/>
    <xf numFmtId="0" fontId="2" fillId="6" borderId="5" xfId="0" applyFont="1" applyFill="1" applyBorder="1"/>
    <xf numFmtId="0" fontId="2" fillId="6" borderId="6" xfId="0" applyFont="1" applyFill="1" applyBorder="1"/>
    <xf numFmtId="0" fontId="2" fillId="2" borderId="7" xfId="0" applyFont="1" applyFill="1" applyBorder="1"/>
    <xf numFmtId="0" fontId="3" fillId="2" borderId="7" xfId="0" applyFont="1" applyFill="1" applyBorder="1" applyAlignment="1">
      <alignment horizontal="left" indent="1"/>
    </xf>
    <xf numFmtId="166" fontId="3" fillId="2" borderId="0" xfId="0" applyNumberFormat="1" applyFont="1" applyFill="1" applyBorder="1"/>
    <xf numFmtId="1" fontId="3" fillId="2" borderId="0" xfId="0" applyNumberFormat="1" applyFont="1" applyFill="1" applyBorder="1"/>
    <xf numFmtId="0" fontId="3" fillId="2" borderId="8" xfId="0" applyFont="1" applyFill="1" applyBorder="1" applyAlignment="1">
      <alignment horizontal="left" indent="1"/>
    </xf>
    <xf numFmtId="0" fontId="3" fillId="2" borderId="2" xfId="0" applyFont="1" applyFill="1" applyBorder="1"/>
    <xf numFmtId="0" fontId="3" fillId="2" borderId="3" xfId="0" applyFont="1" applyFill="1" applyBorder="1"/>
    <xf numFmtId="3" fontId="3" fillId="2" borderId="2" xfId="0" applyNumberFormat="1" applyFont="1" applyFill="1" applyBorder="1"/>
    <xf numFmtId="3" fontId="3" fillId="2" borderId="3" xfId="0" applyNumberFormat="1" applyFont="1" applyFill="1" applyBorder="1"/>
    <xf numFmtId="0" fontId="2" fillId="6" borderId="4" xfId="0" applyFont="1" applyFill="1" applyBorder="1" applyAlignment="1">
      <alignment horizontal="left" indent="1"/>
    </xf>
    <xf numFmtId="0" fontId="2" fillId="6" borderId="6" xfId="0" applyFont="1" applyFill="1" applyBorder="1" applyAlignment="1">
      <alignment horizontal="right"/>
    </xf>
    <xf numFmtId="0" fontId="2" fillId="6" borderId="5" xfId="0" applyFont="1" applyFill="1" applyBorder="1" applyAlignment="1">
      <alignment horizontal="right"/>
    </xf>
    <xf numFmtId="166" fontId="3" fillId="2" borderId="0" xfId="0" applyNumberFormat="1" applyFont="1" applyFill="1" applyBorder="1" applyAlignment="1">
      <alignment horizontal="right"/>
    </xf>
    <xf numFmtId="3" fontId="3" fillId="2" borderId="0" xfId="0" applyNumberFormat="1" applyFont="1" applyFill="1" applyBorder="1" applyAlignment="1">
      <alignment horizontal="right"/>
    </xf>
    <xf numFmtId="0" fontId="9" fillId="2" borderId="0" xfId="0" applyFont="1" applyFill="1"/>
    <xf numFmtId="3" fontId="16" fillId="2" borderId="0" xfId="0" quotePrefix="1" applyNumberFormat="1" applyFont="1" applyFill="1" applyAlignment="1">
      <alignment horizontal="left"/>
    </xf>
    <xf numFmtId="0" fontId="3" fillId="3" borderId="0" xfId="0" applyFont="1" applyFill="1" applyAlignment="1">
      <alignment wrapText="1"/>
    </xf>
    <xf numFmtId="0" fontId="3" fillId="8" borderId="0" xfId="0" applyFont="1" applyFill="1" applyAlignment="1">
      <alignment wrapText="1"/>
    </xf>
    <xf numFmtId="0" fontId="3" fillId="7" borderId="0" xfId="0" applyFont="1" applyFill="1" applyAlignment="1">
      <alignment horizontal="left"/>
    </xf>
    <xf numFmtId="0" fontId="3" fillId="5" borderId="0" xfId="0" applyFont="1" applyFill="1" applyAlignment="1">
      <alignment horizontal="left"/>
    </xf>
    <xf numFmtId="166" fontId="3" fillId="5" borderId="0" xfId="0" applyNumberFormat="1" applyFont="1" applyFill="1"/>
    <xf numFmtId="165" fontId="7" fillId="2" borderId="0" xfId="0" applyNumberFormat="1" applyFont="1" applyFill="1" applyAlignment="1">
      <alignment horizontal="left"/>
    </xf>
    <xf numFmtId="165" fontId="3" fillId="2" borderId="0" xfId="0" applyNumberFormat="1" applyFont="1" applyFill="1" applyAlignment="1">
      <alignment horizontal="left"/>
    </xf>
    <xf numFmtId="2" fontId="3" fillId="2" borderId="0" xfId="0" applyNumberFormat="1" applyFont="1" applyFill="1" applyAlignment="1">
      <alignment horizontal="left"/>
    </xf>
    <xf numFmtId="0" fontId="10" fillId="2" borderId="0" xfId="0" applyFont="1" applyFill="1" applyAlignment="1">
      <alignment vertical="top"/>
    </xf>
    <xf numFmtId="0" fontId="0" fillId="2" borderId="0" xfId="0" applyFont="1" applyFill="1"/>
    <xf numFmtId="0" fontId="30" fillId="2" borderId="0" xfId="0" quotePrefix="1" applyFont="1" applyFill="1"/>
    <xf numFmtId="0" fontId="30" fillId="2" borderId="0" xfId="0" applyFont="1" applyFill="1"/>
    <xf numFmtId="166" fontId="30" fillId="5" borderId="0" xfId="0" applyNumberFormat="1" applyFont="1" applyFill="1"/>
    <xf numFmtId="0" fontId="3" fillId="8" borderId="0" xfId="0" quotePrefix="1" applyFont="1" applyFill="1" applyAlignment="1">
      <alignment wrapText="1"/>
    </xf>
    <xf numFmtId="0" fontId="3" fillId="7" borderId="0" xfId="0" quotePrefix="1" applyFont="1" applyFill="1" applyAlignment="1">
      <alignment horizontal="left"/>
    </xf>
    <xf numFmtId="0" fontId="3" fillId="5" borderId="0" xfId="0" quotePrefix="1" applyFont="1" applyFill="1" applyAlignment="1">
      <alignment horizontal="left"/>
    </xf>
    <xf numFmtId="0" fontId="3" fillId="3" borderId="0" xfId="0" quotePrefix="1" applyFont="1" applyFill="1" applyAlignment="1">
      <alignment wrapText="1"/>
    </xf>
    <xf numFmtId="0" fontId="16" fillId="2" borderId="0" xfId="0" quotePrefix="1" applyFont="1" applyFill="1" applyProtection="1">
      <protection locked="0"/>
    </xf>
    <xf numFmtId="0" fontId="0" fillId="2" borderId="0" xfId="0" applyFill="1" applyAlignment="1">
      <alignment horizontal="left" vertical="top" wrapText="1"/>
    </xf>
    <xf numFmtId="0" fontId="11" fillId="2" borderId="0" xfId="0" applyFont="1" applyFill="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top" wrapText="1"/>
    </xf>
    <xf numFmtId="0" fontId="10" fillId="2" borderId="0" xfId="0" applyFont="1" applyFill="1" applyAlignment="1">
      <alignment horizontal="left" vertical="top" wrapText="1"/>
    </xf>
    <xf numFmtId="0" fontId="28" fillId="3" borderId="0" xfId="0" applyFont="1" applyFill="1" applyAlignment="1">
      <alignment horizontal="left" vertical="center" wrapText="1" indent="1"/>
    </xf>
    <xf numFmtId="3" fontId="3" fillId="8" borderId="0" xfId="0" applyNumberFormat="1" applyFont="1" applyFill="1" applyAlignment="1" applyProtection="1">
      <alignment horizontal="right"/>
      <protection locked="0"/>
    </xf>
    <xf numFmtId="9" fontId="3" fillId="8" borderId="0" xfId="1" applyNumberFormat="1" applyFont="1" applyFill="1" applyAlignment="1" applyProtection="1">
      <alignment horizontal="right"/>
      <protection locked="0"/>
    </xf>
    <xf numFmtId="0" fontId="3" fillId="8" borderId="0" xfId="0" applyFont="1" applyFill="1" applyAlignment="1" applyProtection="1">
      <alignment horizontal="right"/>
      <protection locked="0"/>
    </xf>
    <xf numFmtId="9" fontId="3" fillId="8" borderId="0" xfId="1" applyFont="1" applyFill="1" applyAlignment="1" applyProtection="1">
      <alignment horizontal="right"/>
      <protection locked="0"/>
    </xf>
    <xf numFmtId="3" fontId="3" fillId="7" borderId="0" xfId="0" applyNumberFormat="1" applyFont="1" applyFill="1" applyAlignment="1" applyProtection="1">
      <alignment horizontal="right"/>
      <protection locked="0"/>
    </xf>
    <xf numFmtId="4" fontId="3" fillId="7" borderId="0" xfId="0" applyNumberFormat="1" applyFont="1" applyFill="1" applyAlignment="1" applyProtection="1">
      <alignment horizontal="right"/>
      <protection locked="0"/>
    </xf>
    <xf numFmtId="10" fontId="3" fillId="8" borderId="0" xfId="1" applyNumberFormat="1" applyFont="1" applyFill="1" applyAlignment="1" applyProtection="1">
      <alignment horizontal="right"/>
      <protection locked="0"/>
    </xf>
    <xf numFmtId="4" fontId="3" fillId="8" borderId="0" xfId="0" applyNumberFormat="1" applyFont="1" applyFill="1" applyAlignment="1" applyProtection="1">
      <alignment horizontal="right"/>
      <protection locked="0"/>
    </xf>
    <xf numFmtId="2" fontId="3" fillId="8" borderId="0" xfId="0" applyNumberFormat="1" applyFont="1" applyFill="1" applyProtection="1">
      <protection locked="0"/>
    </xf>
    <xf numFmtId="2" fontId="3" fillId="7" borderId="0" xfId="0" applyNumberFormat="1" applyFont="1" applyFill="1" applyProtection="1">
      <protection locked="0"/>
    </xf>
    <xf numFmtId="166" fontId="2" fillId="3" borderId="0" xfId="0" applyNumberFormat="1" applyFont="1" applyFill="1"/>
  </cellXfs>
  <cellStyles count="6">
    <cellStyle name="Lien hypertexte" xfId="2" builtinId="8"/>
    <cellStyle name="Monétaire 2" xfId="5" xr:uid="{E9D58F52-B99A-E545-B2FC-F0AE0926C756}"/>
    <cellStyle name="Normal" xfId="0" builtinId="0"/>
    <cellStyle name="Normal 2" xfId="3" xr:uid="{E680982C-658C-E042-9F8A-8CDAFF7005F1}"/>
    <cellStyle name="Pourcentage" xfId="1" builtinId="5"/>
    <cellStyle name="Pourcentage 2" xfId="4" xr:uid="{80396E1E-35EF-C142-B3ED-688E06FD38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b="1"/>
              <a:t>Taux d'octroi "nouvelle unité" - BIOGAZ (AGRI)</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TO 2022</c:v>
          </c:tx>
          <c:spPr>
            <a:solidFill>
              <a:schemeClr val="accent1"/>
            </a:solidFill>
            <a:ln>
              <a:noFill/>
            </a:ln>
            <a:effectLst/>
          </c:spPr>
          <c:invertIfNegative val="0"/>
          <c:val>
            <c:numRef>
              <c:f>'2. CALCUL TAUX OCTROI CV'!#REF!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'2. CALCUL TAUX OCTROI CV'!#REF!</c15:sqref>
                        </c15:formulaRef>
                      </c:ext>
                    </c:extLst>
                  </c:multiLvlStrRef>
                </c15:cat>
              </c15:filteredCategoryTitle>
            </c:ext>
            <c:ext xmlns:c16="http://schemas.microsoft.com/office/drawing/2014/chart" uri="{C3380CC4-5D6E-409C-BE32-E72D297353CC}">
              <c16:uniqueId val="{00000000-7F96-034B-B0DE-27681F233137}"/>
            </c:ext>
          </c:extLst>
        </c:ser>
        <c:ser>
          <c:idx val="1"/>
          <c:order val="1"/>
          <c:tx>
            <c:v>TO 2021 - kECO</c:v>
          </c:tx>
          <c:spPr>
            <a:solidFill>
              <a:schemeClr val="accent2"/>
            </a:solidFill>
            <a:ln>
              <a:noFill/>
            </a:ln>
            <a:effectLst/>
          </c:spPr>
          <c:invertIfNegative val="0"/>
          <c:val>
            <c:numRef>
              <c:f>'2. CALCUL TAUX OCTROI CV'!#REF!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'2. CALCUL TAUX OCTROI CV'!#REF!</c15:sqref>
                        </c15:formulaRef>
                      </c:ext>
                    </c:extLst>
                  </c:multiLvlStrRef>
                </c15:cat>
              </c15:filteredCategoryTitle>
            </c:ext>
            <c:ext xmlns:c16="http://schemas.microsoft.com/office/drawing/2014/chart" uri="{C3380CC4-5D6E-409C-BE32-E72D297353CC}">
              <c16:uniqueId val="{00000001-7F96-034B-B0DE-27681F233137}"/>
            </c:ext>
          </c:extLst>
        </c:ser>
        <c:dLbls>
          <c:showLegendKey val="0"/>
          <c:showVal val="0"/>
          <c:showCatName val="0"/>
          <c:showSerName val="0"/>
          <c:showPercent val="0"/>
          <c:showBubbleSize val="0"/>
        </c:dLbls>
        <c:gapWidth val="219"/>
        <c:overlap val="-27"/>
        <c:axId val="1257940704"/>
        <c:axId val="1250462080"/>
      </c:barChart>
      <c:catAx>
        <c:axId val="1257940704"/>
        <c:scaling>
          <c:orientation val="minMax"/>
        </c:scaling>
        <c:delete val="0"/>
        <c:axPos val="b"/>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0462080"/>
        <c:crosses val="autoZero"/>
        <c:auto val="1"/>
        <c:lblAlgn val="ctr"/>
        <c:lblOffset val="100"/>
        <c:noMultiLvlLbl val="0"/>
      </c:catAx>
      <c:valAx>
        <c:axId val="1250462080"/>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fr-FR" b="1"/>
                  <a:t>CV/MWh</a:t>
                </a:r>
              </a:p>
            </c:rich>
          </c:tx>
          <c:layout>
            <c:manualLayout>
              <c:xMode val="edge"/>
              <c:yMode val="edge"/>
              <c:x val="5.3221479041342862E-2"/>
              <c:y val="0.4584859548645610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7940704"/>
        <c:crosses val="autoZero"/>
        <c:crossBetween val="between"/>
        <c:maj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4318D4-DD7F-A14F-B1AC-007D959A4A09}">
  <sheetPr/>
  <sheetViews>
    <sheetView zoomScale="177"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25400</xdr:rowOff>
    </xdr:from>
    <xdr:to>
      <xdr:col>4</xdr:col>
      <xdr:colOff>25400</xdr:colOff>
      <xdr:row>10</xdr:row>
      <xdr:rowOff>151495</xdr:rowOff>
    </xdr:to>
    <xdr:pic>
      <xdr:nvPicPr>
        <xdr:cNvPr id="2" name="Image 1">
          <a:extLst>
            <a:ext uri="{FF2B5EF4-FFF2-40B4-BE49-F238E27FC236}">
              <a16:creationId xmlns:a16="http://schemas.microsoft.com/office/drawing/2014/main" id="{6B979061-209D-A447-A015-DC9C2D776C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69" r="7043"/>
        <a:stretch/>
      </xdr:blipFill>
      <xdr:spPr>
        <a:xfrm>
          <a:off x="25400" y="25400"/>
          <a:ext cx="3086100" cy="2158095"/>
        </a:xfrm>
        <a:prstGeom prst="rect">
          <a:avLst/>
        </a:prstGeom>
      </xdr:spPr>
    </xdr:pic>
    <xdr:clientData/>
  </xdr:twoCellAnchor>
  <xdr:twoCellAnchor>
    <xdr:from>
      <xdr:col>2</xdr:col>
      <xdr:colOff>469900</xdr:colOff>
      <xdr:row>51</xdr:row>
      <xdr:rowOff>159440</xdr:rowOff>
    </xdr:from>
    <xdr:to>
      <xdr:col>9</xdr:col>
      <xdr:colOff>493889</xdr:colOff>
      <xdr:row>53</xdr:row>
      <xdr:rowOff>28994</xdr:rowOff>
    </xdr:to>
    <xdr:sp macro="" textlink="">
      <xdr:nvSpPr>
        <xdr:cNvPr id="4" name="ZoneTexte 12">
          <a:extLst>
            <a:ext uri="{FF2B5EF4-FFF2-40B4-BE49-F238E27FC236}">
              <a16:creationId xmlns:a16="http://schemas.microsoft.com/office/drawing/2014/main" id="{CD62FF85-6144-4F40-9836-9737DC4FC494}"/>
            </a:ext>
          </a:extLst>
        </xdr:cNvPr>
        <xdr:cNvSpPr txBox="1">
          <a:spLocks noChangeArrowheads="1"/>
        </xdr:cNvSpPr>
      </xdr:nvSpPr>
      <xdr:spPr bwMode="auto">
        <a:xfrm>
          <a:off x="1904530" y="11589440"/>
          <a:ext cx="5786026" cy="269369"/>
        </a:xfrm>
        <a:prstGeom prst="rect">
          <a:avLst/>
        </a:prstGeom>
        <a:noFill/>
        <a:ln>
          <a:noFill/>
        </a:ln>
        <a:extLst>
          <a:ext uri="{909E8E84-426E-40dd-AFC4-6F175D3DCCD1}">
            <a14:hiddenFill xmlns:lc="http://schemas.openxmlformats.org/drawingml/2006/lockedCanvas" xmlns:a14="http://schemas.microsoft.com/office/drawing/2010/main" xmlns="" xmlns:p="http://schemas.openxmlformats.org/presentationml/2006/main" xmlns:r="http://schemas.openxmlformats.org/officeDocument/2006/relationships">
              <a:solidFill>
                <a:srgbClr val="FFFFFF"/>
              </a:solidFill>
            </a14:hiddenFill>
          </a:ext>
          <a:ext uri="{91240B29-F687-4f45-9708-019B960494DF}">
            <a14:hiddenLine xmlns:lc="http://schemas.openxmlformats.org/drawingml/2006/lockedCanvas" xmlns:a14="http://schemas.microsoft.com/office/drawing/2010/main" xmlns="" xmlns:p="http://schemas.openxmlformats.org/presentationml/2006/main" xmlns:r="http://schemas.openxmlformats.org/officeDocument/2006/relationships" w="9525">
              <a:solidFill>
                <a:srgbClr val="000000"/>
              </a:solidFill>
              <a:miter lim="800000"/>
              <a:headEnd/>
              <a:tailEnd/>
            </a14:hiddenLine>
          </a:ext>
        </a:extLst>
      </xdr:spPr>
      <xdr:txBody>
        <a:bodyPr wrap="square" anchor="ctr">
          <a:sp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1" hangingPunct="1"/>
          <a:r>
            <a:rPr lang="fr-FR" sz="1200" b="1" spc="-50">
              <a:solidFill>
                <a:srgbClr val="000000"/>
              </a:solidFill>
              <a:latin typeface="Arial" charset="0"/>
              <a:cs typeface="Arial" charset="0"/>
            </a:rPr>
            <a:t>Service public de Wallonie</a:t>
          </a:r>
          <a:r>
            <a:rPr lang="en-GB" sz="1200" b="1" kern="1200" spc="-50">
              <a:solidFill>
                <a:schemeClr val="tx1"/>
              </a:solidFill>
              <a:effectLst/>
              <a:latin typeface="Arial"/>
              <a:ea typeface="ＭＳ Ｐゴシック" charset="0"/>
              <a:cs typeface="Arial"/>
            </a:rPr>
            <a:t> </a:t>
          </a:r>
          <a:r>
            <a:rPr lang="fr-FR" sz="1100" b="1" kern="1200" spc="-50">
              <a:solidFill>
                <a:schemeClr val="tx1"/>
              </a:solidFill>
              <a:effectLst/>
              <a:latin typeface="Arial"/>
              <a:ea typeface="ＭＳ Ｐゴシック" charset="0"/>
              <a:cs typeface="Arial"/>
            </a:rPr>
            <a:t>|</a:t>
          </a:r>
          <a:r>
            <a:rPr lang="fr-FR" sz="1200" b="1" kern="1200" spc="-50">
              <a:solidFill>
                <a:schemeClr val="tx1"/>
              </a:solidFill>
              <a:effectLst/>
              <a:latin typeface="Arial"/>
              <a:ea typeface="ＭＳ Ｐゴシック" charset="0"/>
              <a:cs typeface="Arial"/>
            </a:rPr>
            <a:t> </a:t>
          </a:r>
          <a:r>
            <a:rPr lang="fr-FR" sz="1200" b="1" kern="1200" spc="-50">
              <a:solidFill>
                <a:srgbClr val="EE7219"/>
              </a:solidFill>
              <a:effectLst/>
              <a:latin typeface="Arial"/>
              <a:ea typeface="ＭＳ Ｐゴシック" charset="0"/>
              <a:cs typeface="Arial"/>
            </a:rPr>
            <a:t>SPW Territoire, Logement, Patrimoine, Énergie</a:t>
          </a:r>
          <a:r>
            <a:rPr lang="en-GB" sz="1200" b="1" spc="-50">
              <a:solidFill>
                <a:srgbClr val="EE7219"/>
              </a:solidFill>
              <a:effectLst/>
              <a:latin typeface="Arial"/>
              <a:cs typeface="Arial"/>
            </a:rPr>
            <a:t> </a:t>
          </a:r>
          <a:endParaRPr lang="fr-FR" sz="1200" b="1" spc="-50">
            <a:solidFill>
              <a:srgbClr val="EE7219"/>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313333" cy="6070169"/>
    <xdr:graphicFrame macro="">
      <xdr:nvGraphicFramePr>
        <xdr:cNvPr id="2" name="Graphique 1">
          <a:extLst>
            <a:ext uri="{FF2B5EF4-FFF2-40B4-BE49-F238E27FC236}">
              <a16:creationId xmlns:a16="http://schemas.microsoft.com/office/drawing/2014/main" id="{E4C40210-672C-CC4F-937E-B29AE6F3068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ilippe%20Taverniers/Dropbox%20(ValBiom)/ValBiom%20equipe/Th&#233;matique/Biom&#233;thanisation/Dossiers/MP%20Prix%20intrants%20-%20MS%20PT/Prix_intra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_CatB"/>
      <sheetName val="RawDATA_CatB"/>
      <sheetName val="Prix_intrants_CatB"/>
      <sheetName val="Rapport_Cat_B"/>
      <sheetName val="CAT_B"/>
      <sheetName val="Prix_intrants_Cat_S"/>
      <sheetName val="Rapport_Cat_S"/>
      <sheetName val="CAT_S"/>
      <sheetName val="Rapport_IAA"/>
      <sheetName val="Rapport_IAA_source"/>
      <sheetName val="Détail_gisement_BST"/>
      <sheetName val="BMP_from_BST"/>
      <sheetName val="Feuil1"/>
    </sheetNames>
    <sheetDataSet>
      <sheetData sheetId="0">
        <row r="2">
          <cell r="B2">
            <v>0.55000000000000004</v>
          </cell>
        </row>
        <row r="3">
          <cell r="B3">
            <v>0.5</v>
          </cell>
        </row>
        <row r="4">
          <cell r="B4">
            <v>9.94</v>
          </cell>
        </row>
        <row r="5">
          <cell r="B5">
            <v>33.726496912509546</v>
          </cell>
        </row>
        <row r="9">
          <cell r="B9">
            <v>5.5</v>
          </cell>
        </row>
        <row r="10">
          <cell r="B10">
            <v>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9FCB4-098C-424B-84AF-AE81B0CA944F}">
  <sheetPr>
    <pageSetUpPr fitToPage="1"/>
  </sheetPr>
  <dimension ref="A4:K48"/>
  <sheetViews>
    <sheetView tabSelected="1" showWhiteSpace="0" view="pageBreakPreview" topLeftCell="A2" zoomScale="90" zoomScaleNormal="100" zoomScalePageLayoutView="70" workbookViewId="0">
      <selection activeCell="C44" sqref="C44"/>
    </sheetView>
  </sheetViews>
  <sheetFormatPr baseColWidth="10" defaultColWidth="10.83203125" defaultRowHeight="16" x14ac:dyDescent="0.2"/>
  <cols>
    <col min="1" max="1" width="16" style="35" customWidth="1"/>
    <col min="2" max="2" width="2.83203125" style="35" customWidth="1"/>
    <col min="3" max="16384" width="10.83203125" style="35"/>
  </cols>
  <sheetData>
    <row r="4" spans="1:11" x14ac:dyDescent="0.2">
      <c r="E4" s="101" t="s">
        <v>169</v>
      </c>
      <c r="F4" s="101"/>
      <c r="G4" s="101"/>
      <c r="H4" s="101"/>
      <c r="I4" s="101"/>
      <c r="J4" s="101"/>
      <c r="K4" s="101"/>
    </row>
    <row r="5" spans="1:11" x14ac:dyDescent="0.2">
      <c r="E5" s="101"/>
      <c r="F5" s="101"/>
      <c r="G5" s="101"/>
      <c r="H5" s="101"/>
      <c r="I5" s="101"/>
      <c r="J5" s="101"/>
      <c r="K5" s="101"/>
    </row>
    <row r="6" spans="1:11" x14ac:dyDescent="0.2">
      <c r="E6" s="101"/>
      <c r="F6" s="101"/>
      <c r="G6" s="101"/>
      <c r="H6" s="101"/>
      <c r="I6" s="101"/>
      <c r="J6" s="101"/>
      <c r="K6" s="101"/>
    </row>
    <row r="7" spans="1:11" x14ac:dyDescent="0.2">
      <c r="E7" s="101"/>
      <c r="F7" s="101"/>
      <c r="G7" s="101"/>
      <c r="H7" s="101"/>
      <c r="I7" s="101"/>
      <c r="J7" s="101"/>
      <c r="K7" s="101"/>
    </row>
    <row r="8" spans="1:11" x14ac:dyDescent="0.2">
      <c r="E8" s="101"/>
      <c r="F8" s="101"/>
      <c r="G8" s="101"/>
      <c r="H8" s="101"/>
      <c r="I8" s="101"/>
      <c r="J8" s="101"/>
      <c r="K8" s="101"/>
    </row>
    <row r="9" spans="1:11" x14ac:dyDescent="0.2">
      <c r="E9" s="101"/>
      <c r="F9" s="101"/>
      <c r="G9" s="101"/>
      <c r="H9" s="101"/>
      <c r="I9" s="101"/>
      <c r="J9" s="101"/>
      <c r="K9" s="101"/>
    </row>
    <row r="10" spans="1:11" x14ac:dyDescent="0.2">
      <c r="F10" s="80"/>
    </row>
    <row r="12" spans="1:11" ht="36" customHeight="1" x14ac:dyDescent="0.2">
      <c r="A12" s="90" t="s">
        <v>72</v>
      </c>
      <c r="C12" s="103" t="s">
        <v>165</v>
      </c>
      <c r="D12" s="103"/>
      <c r="E12" s="103"/>
      <c r="F12" s="103"/>
      <c r="G12" s="103"/>
      <c r="H12" s="103"/>
      <c r="I12" s="103"/>
      <c r="J12" s="103"/>
      <c r="K12" s="103"/>
    </row>
    <row r="13" spans="1:11" ht="17" customHeight="1" x14ac:dyDescent="0.2">
      <c r="A13" s="38"/>
      <c r="C13" s="103" t="s">
        <v>176</v>
      </c>
      <c r="D13" s="103"/>
      <c r="E13" s="103"/>
      <c r="F13" s="103"/>
      <c r="G13" s="103"/>
      <c r="H13" s="103"/>
      <c r="I13" s="103"/>
      <c r="J13" s="103"/>
      <c r="K13" s="103"/>
    </row>
    <row r="14" spans="1:11" ht="36" customHeight="1" x14ac:dyDescent="0.2">
      <c r="A14" s="38"/>
      <c r="C14" s="103"/>
      <c r="D14" s="103"/>
      <c r="E14" s="103"/>
      <c r="F14" s="103"/>
      <c r="G14" s="103"/>
      <c r="H14" s="103"/>
      <c r="I14" s="103"/>
      <c r="J14" s="103"/>
      <c r="K14" s="103"/>
    </row>
    <row r="15" spans="1:11" ht="55" customHeight="1" x14ac:dyDescent="0.2">
      <c r="A15" s="90" t="s">
        <v>230</v>
      </c>
      <c r="C15" s="104" t="s">
        <v>231</v>
      </c>
      <c r="D15" s="104"/>
      <c r="E15" s="104"/>
      <c r="F15" s="104"/>
      <c r="G15" s="104"/>
      <c r="H15" s="104"/>
      <c r="I15" s="104"/>
      <c r="J15" s="104"/>
      <c r="K15" s="104"/>
    </row>
    <row r="16" spans="1:11" ht="22" customHeight="1" x14ac:dyDescent="0.2">
      <c r="A16" s="38" t="s">
        <v>168</v>
      </c>
      <c r="C16" s="103" t="s">
        <v>179</v>
      </c>
      <c r="D16" s="103"/>
      <c r="E16" s="103"/>
      <c r="F16" s="103"/>
      <c r="G16" s="103"/>
      <c r="H16" s="103"/>
      <c r="I16" s="103"/>
      <c r="J16" s="103"/>
      <c r="K16" s="103"/>
    </row>
    <row r="17" spans="1:11" x14ac:dyDescent="0.2">
      <c r="A17" s="38"/>
      <c r="C17" s="38" t="s">
        <v>132</v>
      </c>
    </row>
    <row r="18" spans="1:11" ht="5" customHeight="1" x14ac:dyDescent="0.2">
      <c r="A18" s="38"/>
    </row>
    <row r="19" spans="1:11" x14ac:dyDescent="0.2">
      <c r="A19" s="38"/>
      <c r="C19" s="35" t="s">
        <v>127</v>
      </c>
    </row>
    <row r="20" spans="1:11" ht="3" customHeight="1" x14ac:dyDescent="0.2">
      <c r="A20" s="38"/>
    </row>
    <row r="21" spans="1:11" ht="16" customHeight="1" x14ac:dyDescent="0.2">
      <c r="A21" s="38"/>
      <c r="C21" s="100" t="s">
        <v>170</v>
      </c>
      <c r="D21" s="100"/>
      <c r="E21" s="100"/>
      <c r="F21" s="100"/>
      <c r="G21" s="100"/>
      <c r="H21" s="100"/>
      <c r="I21" s="100"/>
      <c r="J21" s="100"/>
      <c r="K21" s="100"/>
    </row>
    <row r="22" spans="1:11" ht="19" customHeight="1" x14ac:dyDescent="0.2">
      <c r="A22" s="38"/>
      <c r="C22" s="100"/>
      <c r="D22" s="100"/>
      <c r="E22" s="100"/>
      <c r="F22" s="100"/>
      <c r="G22" s="100"/>
      <c r="H22" s="100"/>
      <c r="I22" s="100"/>
      <c r="J22" s="100"/>
      <c r="K22" s="100"/>
    </row>
    <row r="23" spans="1:11" x14ac:dyDescent="0.2">
      <c r="A23" s="38"/>
      <c r="C23" s="100" t="s">
        <v>171</v>
      </c>
      <c r="D23" s="100"/>
      <c r="E23" s="100"/>
      <c r="F23" s="100"/>
      <c r="G23" s="100"/>
      <c r="H23" s="100"/>
      <c r="I23" s="100"/>
      <c r="J23" s="100"/>
      <c r="K23" s="100"/>
    </row>
    <row r="24" spans="1:11" x14ac:dyDescent="0.2">
      <c r="A24" s="38"/>
      <c r="C24" s="100"/>
      <c r="D24" s="100"/>
      <c r="E24" s="100"/>
      <c r="F24" s="100"/>
      <c r="G24" s="100"/>
      <c r="H24" s="100"/>
      <c r="I24" s="100"/>
      <c r="J24" s="100"/>
      <c r="K24" s="100"/>
    </row>
    <row r="25" spans="1:11" x14ac:dyDescent="0.2">
      <c r="A25" s="38"/>
      <c r="C25" s="100" t="s">
        <v>172</v>
      </c>
      <c r="D25" s="100"/>
      <c r="E25" s="100"/>
      <c r="F25" s="100"/>
      <c r="G25" s="100"/>
      <c r="H25" s="100"/>
      <c r="I25" s="100"/>
      <c r="J25" s="100"/>
      <c r="K25" s="100"/>
    </row>
    <row r="26" spans="1:11" x14ac:dyDescent="0.2">
      <c r="A26" s="38"/>
      <c r="C26" s="100"/>
      <c r="D26" s="100"/>
      <c r="E26" s="100"/>
      <c r="F26" s="100"/>
      <c r="G26" s="100"/>
      <c r="H26" s="100"/>
      <c r="I26" s="100"/>
      <c r="J26" s="100"/>
      <c r="K26" s="100"/>
    </row>
    <row r="27" spans="1:11" ht="16" customHeight="1" x14ac:dyDescent="0.2">
      <c r="A27" s="38"/>
      <c r="C27" s="100" t="s">
        <v>141</v>
      </c>
      <c r="D27" s="100"/>
      <c r="E27" s="100"/>
      <c r="F27" s="100"/>
      <c r="G27" s="100"/>
      <c r="H27" s="100"/>
      <c r="I27" s="100"/>
      <c r="J27" s="100"/>
      <c r="K27" s="100"/>
    </row>
    <row r="28" spans="1:11" x14ac:dyDescent="0.2">
      <c r="A28" s="38"/>
      <c r="C28" s="100"/>
      <c r="D28" s="100"/>
      <c r="E28" s="100"/>
      <c r="F28" s="100"/>
      <c r="G28" s="100"/>
      <c r="H28" s="100"/>
      <c r="I28" s="100"/>
      <c r="J28" s="100"/>
      <c r="K28" s="100"/>
    </row>
    <row r="29" spans="1:11" ht="16" customHeight="1" x14ac:dyDescent="0.2">
      <c r="A29" s="38"/>
      <c r="C29" s="100" t="s">
        <v>173</v>
      </c>
      <c r="D29" s="100"/>
      <c r="E29" s="100"/>
      <c r="F29" s="100"/>
      <c r="G29" s="100"/>
      <c r="H29" s="100"/>
      <c r="I29" s="100"/>
      <c r="J29" s="100"/>
      <c r="K29" s="100"/>
    </row>
    <row r="30" spans="1:11" x14ac:dyDescent="0.2">
      <c r="A30" s="38"/>
      <c r="C30" s="100"/>
      <c r="D30" s="100"/>
      <c r="E30" s="100"/>
      <c r="F30" s="100"/>
      <c r="G30" s="100"/>
      <c r="H30" s="100"/>
      <c r="I30" s="100"/>
      <c r="J30" s="100"/>
      <c r="K30" s="100"/>
    </row>
    <row r="31" spans="1:11" ht="36" customHeight="1" x14ac:dyDescent="0.2">
      <c r="A31" s="38"/>
      <c r="C31" s="100"/>
      <c r="D31" s="100"/>
      <c r="E31" s="100"/>
      <c r="F31" s="100"/>
      <c r="G31" s="100"/>
      <c r="H31" s="100"/>
      <c r="I31" s="100"/>
      <c r="J31" s="100"/>
      <c r="K31" s="100"/>
    </row>
    <row r="32" spans="1:11" x14ac:dyDescent="0.2">
      <c r="A32" s="38"/>
    </row>
    <row r="33" spans="1:11" x14ac:dyDescent="0.2">
      <c r="A33" s="38" t="s">
        <v>71</v>
      </c>
      <c r="C33" s="91" t="s">
        <v>166</v>
      </c>
      <c r="D33" s="91"/>
      <c r="E33" s="91"/>
      <c r="F33" s="91"/>
      <c r="G33" s="91"/>
      <c r="H33" s="91"/>
      <c r="I33" s="91"/>
      <c r="J33" s="91"/>
      <c r="K33" s="91"/>
    </row>
    <row r="34" spans="1:11" x14ac:dyDescent="0.2">
      <c r="C34" s="103" t="s">
        <v>167</v>
      </c>
      <c r="D34" s="103"/>
      <c r="E34" s="103"/>
      <c r="F34" s="103"/>
      <c r="G34" s="103"/>
      <c r="H34" s="103"/>
      <c r="I34" s="103"/>
      <c r="J34" s="103"/>
      <c r="K34" s="103"/>
    </row>
    <row r="35" spans="1:11" x14ac:dyDescent="0.2">
      <c r="C35" s="103"/>
      <c r="D35" s="103"/>
      <c r="E35" s="103"/>
      <c r="F35" s="103"/>
      <c r="G35" s="103"/>
      <c r="H35" s="103"/>
      <c r="I35" s="103"/>
      <c r="J35" s="103"/>
      <c r="K35" s="103"/>
    </row>
    <row r="36" spans="1:11" x14ac:dyDescent="0.2">
      <c r="C36" s="102" t="s">
        <v>174</v>
      </c>
      <c r="D36" s="102"/>
      <c r="E36" s="102"/>
      <c r="F36" s="102"/>
      <c r="G36" s="102"/>
      <c r="H36" s="102"/>
      <c r="I36" s="102"/>
      <c r="J36" s="102"/>
      <c r="K36" s="102"/>
    </row>
    <row r="37" spans="1:11" x14ac:dyDescent="0.2">
      <c r="C37" s="102"/>
      <c r="D37" s="102"/>
      <c r="E37" s="102"/>
      <c r="F37" s="102"/>
      <c r="G37" s="102"/>
      <c r="H37" s="102"/>
      <c r="I37" s="102"/>
      <c r="J37" s="102"/>
      <c r="K37" s="102"/>
    </row>
    <row r="38" spans="1:11" x14ac:dyDescent="0.2">
      <c r="C38" s="102"/>
      <c r="D38" s="102"/>
      <c r="E38" s="102"/>
      <c r="F38" s="102"/>
      <c r="G38" s="102"/>
      <c r="H38" s="102"/>
      <c r="I38" s="102"/>
      <c r="J38" s="102"/>
      <c r="K38" s="102"/>
    </row>
    <row r="39" spans="1:11" ht="38" customHeight="1" x14ac:dyDescent="0.2">
      <c r="C39" s="103" t="s">
        <v>175</v>
      </c>
      <c r="D39" s="103"/>
      <c r="E39" s="103"/>
      <c r="F39" s="103"/>
      <c r="G39" s="103"/>
      <c r="H39" s="103"/>
      <c r="I39" s="103"/>
      <c r="J39" s="103"/>
      <c r="K39" s="103"/>
    </row>
    <row r="40" spans="1:11" ht="56" customHeight="1" x14ac:dyDescent="0.2">
      <c r="A40" s="90" t="s">
        <v>224</v>
      </c>
      <c r="C40" s="103" t="s">
        <v>225</v>
      </c>
      <c r="D40" s="103"/>
      <c r="E40" s="103"/>
      <c r="F40" s="103"/>
      <c r="G40" s="103"/>
      <c r="H40" s="103"/>
      <c r="I40" s="103"/>
      <c r="J40" s="103"/>
      <c r="K40" s="103"/>
    </row>
    <row r="41" spans="1:11" ht="56" customHeight="1" x14ac:dyDescent="0.2">
      <c r="A41" s="90" t="s">
        <v>240</v>
      </c>
      <c r="C41" s="100" t="s">
        <v>239</v>
      </c>
      <c r="D41" s="100"/>
      <c r="E41" s="100"/>
      <c r="F41" s="100"/>
      <c r="G41" s="100"/>
      <c r="H41" s="100"/>
      <c r="I41" s="100"/>
      <c r="J41" s="100"/>
      <c r="K41" s="100"/>
    </row>
    <row r="42" spans="1:11" x14ac:dyDescent="0.2">
      <c r="C42" s="62"/>
      <c r="D42" s="62"/>
      <c r="E42" s="62"/>
      <c r="F42" s="62"/>
      <c r="G42" s="62"/>
      <c r="H42" s="62"/>
      <c r="I42" s="62"/>
      <c r="J42" s="62"/>
      <c r="K42" s="62"/>
    </row>
    <row r="43" spans="1:11" x14ac:dyDescent="0.2">
      <c r="A43" s="38" t="s">
        <v>128</v>
      </c>
      <c r="C43" s="80" t="s">
        <v>241</v>
      </c>
    </row>
    <row r="45" spans="1:11" x14ac:dyDescent="0.2">
      <c r="A45" s="38" t="s">
        <v>70</v>
      </c>
      <c r="C45" s="39" t="s">
        <v>238</v>
      </c>
      <c r="F45" s="40"/>
    </row>
    <row r="46" spans="1:11" x14ac:dyDescent="0.2">
      <c r="A46" s="38"/>
      <c r="C46" s="39"/>
      <c r="F46" s="40"/>
    </row>
    <row r="47" spans="1:11" x14ac:dyDescent="0.2">
      <c r="C47" s="41"/>
      <c r="D47" s="41"/>
      <c r="E47" s="41"/>
      <c r="F47" s="41"/>
      <c r="G47" s="41"/>
      <c r="H47" s="41"/>
      <c r="I47" s="41"/>
      <c r="J47" s="41"/>
      <c r="K47" s="41"/>
    </row>
    <row r="48" spans="1:11" x14ac:dyDescent="0.2">
      <c r="A48" s="38"/>
      <c r="C48" s="39"/>
      <c r="D48" s="41"/>
      <c r="E48" s="41"/>
      <c r="F48" s="41"/>
      <c r="G48" s="41"/>
      <c r="H48" s="41"/>
      <c r="I48" s="41"/>
      <c r="J48" s="41"/>
      <c r="K48" s="41"/>
    </row>
  </sheetData>
  <sheetProtection algorithmName="SHA-512" hashValue="ewICJ8ASkN0Pto7IzRZM2+l5foXiVH1MRRqDYvXm17LPEwsFf5nG8M4ztmVDoXhWztlyDhSJ/ofIkWeCv8Mzkg==" saltValue="KNo+x3gVK/EIQm8fUAyekg==" spinCount="100000" sheet="1" objects="1" scenarios="1"/>
  <mergeCells count="15">
    <mergeCell ref="C41:K41"/>
    <mergeCell ref="E4:K9"/>
    <mergeCell ref="C36:K38"/>
    <mergeCell ref="C12:K12"/>
    <mergeCell ref="C34:K35"/>
    <mergeCell ref="C15:K15"/>
    <mergeCell ref="C40:K40"/>
    <mergeCell ref="C39:K39"/>
    <mergeCell ref="C29:K31"/>
    <mergeCell ref="C13:K14"/>
    <mergeCell ref="C16:K16"/>
    <mergeCell ref="C21:K22"/>
    <mergeCell ref="C23:K24"/>
    <mergeCell ref="C25:K26"/>
    <mergeCell ref="C27:K28"/>
  </mergeCells>
  <pageMargins left="0.42" right="0.4" top="0.75" bottom="0.75" header="0.3" footer="0.3"/>
  <pageSetup paperSize="9" scale="76" orientation="portrait" r:id="rId1"/>
  <headerFooter>
    <oddHeader>&amp;C&amp;"System Font,Normal"&amp;10&amp;K000000SPW ENERGIE - CONSULTATION DU 14/01/202 au 18/01/2022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642E7-D981-D948-8F42-A6F633227552}">
  <sheetPr>
    <pageSetUpPr fitToPage="1"/>
  </sheetPr>
  <dimension ref="A1:LN77"/>
  <sheetViews>
    <sheetView zoomScale="125" zoomScaleNormal="110" workbookViewId="0">
      <pane xSplit="4" ySplit="7" topLeftCell="E44" activePane="bottomRight" state="frozen"/>
      <selection pane="topRight" activeCell="E1" sqref="E1"/>
      <selection pane="bottomLeft" activeCell="A8" sqref="A8"/>
      <selection pane="bottomRight" activeCell="C68" sqref="C68"/>
    </sheetView>
  </sheetViews>
  <sheetFormatPr baseColWidth="10" defaultColWidth="10.83203125" defaultRowHeight="14" outlineLevelRow="1" x14ac:dyDescent="0.2"/>
  <cols>
    <col min="1" max="1" width="57" style="4" customWidth="1"/>
    <col min="2" max="2" width="24.83203125" style="7" customWidth="1"/>
    <col min="3" max="3" width="25.6640625" style="7" customWidth="1"/>
    <col min="4" max="4" width="27" style="7" customWidth="1"/>
    <col min="5" max="5" width="3" style="7" customWidth="1"/>
    <col min="6" max="6" width="54.33203125" style="7" customWidth="1"/>
    <col min="7" max="8" width="38.5" style="4" customWidth="1"/>
    <col min="9" max="9" width="27" style="7" customWidth="1"/>
    <col min="10" max="11" width="21.1640625" style="7" customWidth="1"/>
    <col min="12" max="12" width="20.83203125" style="7" customWidth="1"/>
    <col min="13" max="14" width="23.5" style="7" customWidth="1"/>
    <col min="15" max="16" width="21.1640625" style="7" customWidth="1"/>
    <col min="17" max="17" width="20.83203125" style="7" customWidth="1"/>
    <col min="18" max="18" width="23.5" style="7" customWidth="1"/>
    <col min="19" max="19" width="27" style="7" customWidth="1"/>
    <col min="20" max="21" width="21.1640625" style="7" customWidth="1"/>
    <col min="22" max="22" width="20.83203125" style="7" customWidth="1"/>
    <col min="23" max="23" width="23.5" style="7" customWidth="1"/>
    <col min="24" max="24" width="27" style="7" customWidth="1" collapsed="1"/>
    <col min="25" max="25" width="27" style="7" customWidth="1"/>
    <col min="26" max="58" width="27" style="7" hidden="1" customWidth="1"/>
    <col min="59" max="59" width="27" style="7" customWidth="1" collapsed="1"/>
    <col min="60" max="60" width="27" style="7" customWidth="1"/>
    <col min="61" max="73" width="27" style="7" hidden="1" customWidth="1"/>
    <col min="74" max="74" width="27" style="7" customWidth="1" collapsed="1"/>
    <col min="75" max="75" width="27" style="7" customWidth="1"/>
    <col min="76" max="103" width="27" style="7" hidden="1" customWidth="1"/>
    <col min="104" max="104" width="27" style="7" customWidth="1" collapsed="1"/>
    <col min="105" max="105" width="27" style="7" customWidth="1"/>
    <col min="106" max="133" width="27" style="7" hidden="1" customWidth="1"/>
    <col min="134" max="134" width="27" style="7" customWidth="1" collapsed="1"/>
    <col min="135" max="135" width="27" style="7" customWidth="1"/>
    <col min="136" max="163" width="27" style="7" hidden="1" customWidth="1"/>
    <col min="164" max="164" width="27" style="7" customWidth="1" collapsed="1"/>
    <col min="165" max="165" width="27" style="7" customWidth="1"/>
    <col min="166" max="193" width="27" style="7" hidden="1" customWidth="1"/>
    <col min="194" max="194" width="27" style="7" customWidth="1" collapsed="1"/>
    <col min="195" max="195" width="27" style="7" customWidth="1"/>
    <col min="196" max="223" width="27" style="7" hidden="1" customWidth="1"/>
    <col min="224" max="224" width="27" style="7" customWidth="1" collapsed="1"/>
    <col min="225" max="225" width="27" style="7" customWidth="1"/>
    <col min="226" max="248" width="27" style="7" hidden="1" customWidth="1"/>
    <col min="249" max="249" width="27" style="7" customWidth="1" collapsed="1"/>
    <col min="250" max="250" width="27" style="7" customWidth="1"/>
    <col min="251" max="273" width="27" style="7" hidden="1" customWidth="1"/>
    <col min="274" max="274" width="27" style="7" customWidth="1" collapsed="1"/>
    <col min="275" max="275" width="27" style="7" customWidth="1"/>
    <col min="276" max="298" width="27" style="7" hidden="1" customWidth="1"/>
    <col min="299" max="299" width="27" style="7" customWidth="1" collapsed="1"/>
    <col min="300" max="300" width="27" style="7" customWidth="1"/>
    <col min="301" max="323" width="27" style="7" hidden="1" customWidth="1"/>
    <col min="324" max="324" width="27" style="7" customWidth="1" collapsed="1"/>
    <col min="325" max="325" width="10.83203125" style="7"/>
    <col min="326" max="326" width="65.6640625" style="7" customWidth="1"/>
    <col min="327" max="327" width="66.33203125" style="7" customWidth="1"/>
    <col min="328" max="16384" width="10.83203125" style="7"/>
  </cols>
  <sheetData>
    <row r="1" spans="1:324" x14ac:dyDescent="0.2">
      <c r="A1" s="105" t="s">
        <v>177</v>
      </c>
      <c r="D1" s="1" t="s">
        <v>73</v>
      </c>
    </row>
    <row r="2" spans="1:324" ht="15" x14ac:dyDescent="0.2">
      <c r="A2" s="105"/>
      <c r="D2" s="83" t="s">
        <v>164</v>
      </c>
      <c r="F2" s="95" t="s">
        <v>227</v>
      </c>
    </row>
    <row r="3" spans="1:324" x14ac:dyDescent="0.2">
      <c r="A3" s="105"/>
      <c r="D3" s="84" t="s">
        <v>149</v>
      </c>
      <c r="F3" s="96" t="s">
        <v>227</v>
      </c>
    </row>
    <row r="4" spans="1:324" x14ac:dyDescent="0.2">
      <c r="A4" s="105"/>
      <c r="D4" s="85" t="s">
        <v>151</v>
      </c>
      <c r="F4" s="97" t="s">
        <v>228</v>
      </c>
    </row>
    <row r="5" spans="1:324" ht="15" x14ac:dyDescent="0.2">
      <c r="A5" s="105"/>
      <c r="D5" s="82" t="s">
        <v>130</v>
      </c>
      <c r="F5" s="98" t="s">
        <v>229</v>
      </c>
    </row>
    <row r="6" spans="1:324" x14ac:dyDescent="0.2">
      <c r="A6" s="5"/>
      <c r="E6" s="18"/>
    </row>
    <row r="7" spans="1:324" x14ac:dyDescent="0.2">
      <c r="A7" s="1" t="s">
        <v>153</v>
      </c>
      <c r="B7" s="3" t="s">
        <v>17</v>
      </c>
      <c r="C7" s="3" t="s">
        <v>16</v>
      </c>
      <c r="D7" s="3" t="s">
        <v>150</v>
      </c>
      <c r="E7" s="18"/>
      <c r="F7" s="1" t="s">
        <v>180</v>
      </c>
      <c r="G7" s="1" t="s">
        <v>182</v>
      </c>
      <c r="H7" s="1" t="s">
        <v>178</v>
      </c>
      <c r="I7" s="1" t="s">
        <v>181</v>
      </c>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row>
    <row r="8" spans="1:324" x14ac:dyDescent="0.2">
      <c r="A8" s="1"/>
      <c r="B8" s="3"/>
      <c r="C8" s="3"/>
      <c r="D8" s="3"/>
      <c r="E8" s="18"/>
      <c r="F8" s="1"/>
      <c r="G8" s="1"/>
      <c r="H8" s="1"/>
      <c r="I8" s="1"/>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row>
    <row r="9" spans="1:324" x14ac:dyDescent="0.2">
      <c r="A9" s="9" t="s">
        <v>120</v>
      </c>
      <c r="B9" s="7" t="s">
        <v>0</v>
      </c>
      <c r="C9" s="7" t="s">
        <v>5</v>
      </c>
      <c r="D9" s="106"/>
      <c r="E9" s="18"/>
      <c r="G9" s="5"/>
      <c r="H9" s="5" t="s">
        <v>189</v>
      </c>
      <c r="I9" s="4" t="s">
        <v>161</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row>
    <row r="10" spans="1:324" x14ac:dyDescent="0.2">
      <c r="A10" s="9" t="s">
        <v>10</v>
      </c>
      <c r="B10" s="7" t="s">
        <v>1</v>
      </c>
      <c r="C10" s="7" t="s">
        <v>9</v>
      </c>
      <c r="D10" s="106"/>
      <c r="E10" s="18"/>
      <c r="G10" s="5"/>
      <c r="H10" s="5" t="s">
        <v>189</v>
      </c>
      <c r="I10" s="4" t="s">
        <v>161</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row>
    <row r="11" spans="1:324" x14ac:dyDescent="0.2">
      <c r="A11" s="9" t="s">
        <v>11</v>
      </c>
      <c r="B11" s="7" t="s">
        <v>2</v>
      </c>
      <c r="C11" s="7" t="s">
        <v>49</v>
      </c>
      <c r="D11" s="107"/>
      <c r="E11" s="18"/>
      <c r="H11" s="5" t="s">
        <v>189</v>
      </c>
      <c r="I11" s="4" t="s">
        <v>161</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23"/>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3"/>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3"/>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3"/>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3"/>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row>
    <row r="12" spans="1:324" x14ac:dyDescent="0.2">
      <c r="A12" s="9" t="s">
        <v>12</v>
      </c>
      <c r="B12" s="7" t="s">
        <v>3</v>
      </c>
      <c r="C12" s="7" t="s">
        <v>50</v>
      </c>
      <c r="D12" s="107"/>
      <c r="E12" s="18"/>
      <c r="H12" s="5" t="s">
        <v>189</v>
      </c>
      <c r="I12" s="4" t="s">
        <v>161</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23"/>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3"/>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3"/>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3"/>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3"/>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row>
    <row r="13" spans="1:324" x14ac:dyDescent="0.2">
      <c r="D13" s="8"/>
      <c r="E13" s="18"/>
      <c r="F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row>
    <row r="14" spans="1:324" x14ac:dyDescent="0.2">
      <c r="A14" s="1" t="s">
        <v>154</v>
      </c>
      <c r="B14" s="3" t="s">
        <v>17</v>
      </c>
      <c r="C14" s="3" t="s">
        <v>16</v>
      </c>
      <c r="D14" s="8"/>
      <c r="E14" s="18"/>
      <c r="F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row>
    <row r="15" spans="1:324" x14ac:dyDescent="0.2">
      <c r="A15" s="1"/>
      <c r="B15" s="3"/>
      <c r="C15" s="3"/>
      <c r="D15" s="8"/>
      <c r="E15" s="18"/>
      <c r="F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row>
    <row r="16" spans="1:324" x14ac:dyDescent="0.2">
      <c r="A16" s="9" t="s">
        <v>147</v>
      </c>
      <c r="B16" s="7" t="s">
        <v>184</v>
      </c>
      <c r="C16" s="7" t="s">
        <v>18</v>
      </c>
      <c r="D16" s="106"/>
      <c r="E16" s="18"/>
      <c r="G16" s="4" t="s">
        <v>214</v>
      </c>
      <c r="H16" s="5" t="s">
        <v>189</v>
      </c>
      <c r="I16" s="4" t="s">
        <v>183</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row>
    <row r="17" spans="1:326" x14ac:dyDescent="0.2">
      <c r="A17" s="10" t="s">
        <v>144</v>
      </c>
      <c r="B17" s="7" t="s">
        <v>145</v>
      </c>
      <c r="C17" s="7" t="s">
        <v>6</v>
      </c>
      <c r="D17" s="108"/>
      <c r="E17" s="18"/>
      <c r="H17" s="5" t="s">
        <v>189</v>
      </c>
      <c r="I17" s="4" t="s">
        <v>146</v>
      </c>
    </row>
    <row r="18" spans="1:326" x14ac:dyDescent="0.2">
      <c r="A18" s="10" t="s">
        <v>152</v>
      </c>
      <c r="B18" s="7" t="s">
        <v>142</v>
      </c>
      <c r="C18" s="7" t="s">
        <v>143</v>
      </c>
      <c r="D18" s="109"/>
      <c r="E18" s="18"/>
      <c r="G18" s="4" t="s">
        <v>201</v>
      </c>
      <c r="H18" s="4" t="s">
        <v>188</v>
      </c>
      <c r="I18" s="5" t="s">
        <v>235</v>
      </c>
    </row>
    <row r="19" spans="1:326" x14ac:dyDescent="0.2">
      <c r="A19" s="9" t="s">
        <v>148</v>
      </c>
      <c r="B19" s="7" t="s">
        <v>89</v>
      </c>
      <c r="C19" s="7" t="s">
        <v>6</v>
      </c>
      <c r="D19" s="42">
        <f>D18*D17</f>
        <v>0</v>
      </c>
      <c r="E19" s="18"/>
      <c r="F19" s="81" t="s">
        <v>185</v>
      </c>
      <c r="G19" s="4" t="s">
        <v>196</v>
      </c>
      <c r="I19" s="5"/>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row>
    <row r="20" spans="1:326" x14ac:dyDescent="0.2">
      <c r="A20" s="9" t="s">
        <v>7</v>
      </c>
      <c r="B20" s="7" t="s">
        <v>90</v>
      </c>
      <c r="C20" s="7" t="s">
        <v>8</v>
      </c>
      <c r="D20" s="106"/>
      <c r="E20" s="18"/>
      <c r="G20" s="4" t="s">
        <v>186</v>
      </c>
      <c r="H20" s="5" t="s">
        <v>189</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row>
    <row r="21" spans="1:326" x14ac:dyDescent="0.2">
      <c r="A21" s="9" t="s">
        <v>84</v>
      </c>
      <c r="B21" s="7" t="s">
        <v>91</v>
      </c>
      <c r="C21" s="7" t="s">
        <v>14</v>
      </c>
      <c r="D21" s="110"/>
      <c r="E21" s="18"/>
      <c r="G21" s="4" t="s">
        <v>187</v>
      </c>
      <c r="H21" s="4" t="s">
        <v>191</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row>
    <row r="22" spans="1:326" x14ac:dyDescent="0.2">
      <c r="A22" s="9" t="s">
        <v>74</v>
      </c>
      <c r="B22" s="43" t="s">
        <v>75</v>
      </c>
      <c r="C22" s="7" t="s">
        <v>76</v>
      </c>
      <c r="D22" s="109"/>
      <c r="E22" s="18"/>
      <c r="G22" s="4" t="s">
        <v>190</v>
      </c>
      <c r="H22" s="4" t="s">
        <v>193</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row>
    <row r="23" spans="1:326" x14ac:dyDescent="0.2">
      <c r="A23" s="9" t="s">
        <v>77</v>
      </c>
      <c r="B23" s="7" t="s">
        <v>92</v>
      </c>
      <c r="C23" s="7" t="s">
        <v>236</v>
      </c>
      <c r="D23" s="110"/>
      <c r="E23" s="18"/>
      <c r="G23" s="4" t="s">
        <v>192</v>
      </c>
      <c r="H23" s="4" t="s">
        <v>194</v>
      </c>
      <c r="I23" s="4" t="s">
        <v>237</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row>
    <row r="24" spans="1:326" x14ac:dyDescent="0.2">
      <c r="A24" s="9" t="s">
        <v>78</v>
      </c>
      <c r="B24" s="43" t="s">
        <v>79</v>
      </c>
      <c r="C24" s="7" t="s">
        <v>76</v>
      </c>
      <c r="D24" s="109"/>
      <c r="E24" s="18"/>
      <c r="G24" s="4" t="s">
        <v>190</v>
      </c>
      <c r="H24" s="4" t="s">
        <v>193</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row>
    <row r="25" spans="1:326" x14ac:dyDescent="0.2">
      <c r="A25" s="9" t="s">
        <v>21</v>
      </c>
      <c r="B25" s="7" t="s">
        <v>93</v>
      </c>
      <c r="C25" s="7" t="s">
        <v>22</v>
      </c>
      <c r="D25" s="42">
        <f>IFERROR(MIN(D21/D22,D23/D24),0)</f>
        <v>0</v>
      </c>
      <c r="E25" s="18"/>
      <c r="F25" s="59" t="s">
        <v>124</v>
      </c>
      <c r="G25" s="4" t="s">
        <v>195</v>
      </c>
      <c r="H25" s="4" t="s">
        <v>197</v>
      </c>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row>
    <row r="26" spans="1:326" hidden="1" outlineLevel="1" x14ac:dyDescent="0.2">
      <c r="A26" s="9" t="s">
        <v>135</v>
      </c>
      <c r="B26" s="7" t="s">
        <v>133</v>
      </c>
      <c r="C26" s="7" t="s">
        <v>137</v>
      </c>
      <c r="D26" s="8">
        <v>0</v>
      </c>
      <c r="E26" s="18"/>
      <c r="G26" s="4" t="s">
        <v>198</v>
      </c>
      <c r="H26" s="5" t="s">
        <v>189</v>
      </c>
      <c r="I26" s="4" t="s">
        <v>199</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row>
    <row r="27" spans="1:326" hidden="1" outlineLevel="1" x14ac:dyDescent="0.2">
      <c r="A27" s="9" t="s">
        <v>136</v>
      </c>
      <c r="B27" s="7" t="s">
        <v>134</v>
      </c>
      <c r="C27" s="7" t="s">
        <v>6</v>
      </c>
      <c r="D27" s="8">
        <v>0</v>
      </c>
      <c r="E27" s="18"/>
      <c r="G27" s="4" t="s">
        <v>198</v>
      </c>
      <c r="H27" s="5" t="s">
        <v>189</v>
      </c>
      <c r="I27" s="4" t="s">
        <v>199</v>
      </c>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row>
    <row r="28" spans="1:326" collapsed="1" x14ac:dyDescent="0.2">
      <c r="D28" s="8"/>
      <c r="E28" s="18"/>
      <c r="F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row>
    <row r="29" spans="1:326" x14ac:dyDescent="0.2">
      <c r="A29" s="1" t="s">
        <v>155</v>
      </c>
      <c r="B29" s="3" t="s">
        <v>17</v>
      </c>
      <c r="C29" s="3" t="s">
        <v>16</v>
      </c>
      <c r="D29" s="8"/>
      <c r="E29" s="18"/>
      <c r="F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row>
    <row r="30" spans="1:326" x14ac:dyDescent="0.2">
      <c r="A30" s="1"/>
      <c r="B30" s="3"/>
      <c r="C30" s="3"/>
      <c r="D30" s="8"/>
      <c r="E30" s="18"/>
      <c r="F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row>
    <row r="31" spans="1:326" s="27" customFormat="1" ht="15" x14ac:dyDescent="0.2">
      <c r="A31" s="9" t="s">
        <v>30</v>
      </c>
      <c r="B31" s="36" t="s">
        <v>31</v>
      </c>
      <c r="C31" s="4" t="s">
        <v>13</v>
      </c>
      <c r="D31" s="109"/>
      <c r="E31" s="28"/>
      <c r="G31" s="34" t="s">
        <v>202</v>
      </c>
      <c r="H31" s="5" t="s">
        <v>189</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32"/>
      <c r="JQ31" s="32"/>
      <c r="JR31" s="32"/>
      <c r="JS31" s="32"/>
      <c r="JT31" s="32"/>
      <c r="JU31" s="32"/>
      <c r="JV31" s="32"/>
      <c r="JW31" s="32"/>
      <c r="JX31" s="32"/>
      <c r="JY31" s="32"/>
      <c r="JZ31" s="32"/>
      <c r="KA31" s="32"/>
      <c r="KB31" s="32"/>
      <c r="KC31" s="32"/>
      <c r="KD31" s="32"/>
      <c r="KE31" s="32"/>
      <c r="KF31" s="32"/>
      <c r="KG31" s="32"/>
      <c r="KH31" s="32"/>
      <c r="KI31" s="32"/>
      <c r="KJ31" s="32"/>
      <c r="KK31" s="32"/>
      <c r="KL31" s="32"/>
      <c r="KM31" s="32"/>
      <c r="KN31" s="32"/>
      <c r="KO31" s="32"/>
      <c r="KP31" s="32"/>
      <c r="KQ31" s="32"/>
      <c r="KR31" s="32"/>
      <c r="KS31" s="32"/>
      <c r="KT31" s="32"/>
      <c r="KU31" s="32"/>
      <c r="KV31" s="32"/>
      <c r="KW31" s="32"/>
      <c r="KX31" s="32"/>
      <c r="KY31" s="32"/>
      <c r="KZ31" s="32"/>
      <c r="LA31" s="32"/>
      <c r="LB31" s="32"/>
      <c r="LC31" s="32"/>
      <c r="LD31" s="32"/>
      <c r="LE31" s="32"/>
      <c r="LF31" s="32"/>
      <c r="LG31" s="32"/>
      <c r="LH31" s="32"/>
      <c r="LI31" s="32"/>
      <c r="LJ31" s="32"/>
      <c r="LK31" s="32"/>
      <c r="LL31" s="32"/>
      <c r="LN31" s="28"/>
    </row>
    <row r="32" spans="1:326" s="28" customFormat="1" x14ac:dyDescent="0.2">
      <c r="A32" s="9" t="s">
        <v>32</v>
      </c>
      <c r="B32" s="7" t="s">
        <v>33</v>
      </c>
      <c r="C32" s="7" t="s">
        <v>13</v>
      </c>
      <c r="D32" s="109"/>
      <c r="G32" s="34" t="s">
        <v>202</v>
      </c>
      <c r="H32" s="5" t="s">
        <v>189</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c r="IW32" s="32"/>
      <c r="IX32" s="32"/>
      <c r="IY32" s="32"/>
      <c r="IZ32" s="32"/>
      <c r="JA32" s="32"/>
      <c r="JB32" s="32"/>
      <c r="JC32" s="32"/>
      <c r="JD32" s="32"/>
      <c r="JE32" s="32"/>
      <c r="JF32" s="32"/>
      <c r="JG32" s="32"/>
      <c r="JH32" s="32"/>
      <c r="JI32" s="32"/>
      <c r="JJ32" s="32"/>
      <c r="JK32" s="32"/>
      <c r="JL32" s="32"/>
      <c r="JM32" s="32"/>
      <c r="JN32" s="32"/>
      <c r="JO32" s="32"/>
      <c r="JP32" s="32"/>
      <c r="JQ32" s="32"/>
      <c r="JR32" s="32"/>
      <c r="JS32" s="32"/>
      <c r="JT32" s="32"/>
      <c r="JU32" s="32"/>
      <c r="JV32" s="32"/>
      <c r="JW32" s="32"/>
      <c r="JX32" s="32"/>
      <c r="JY32" s="32"/>
      <c r="JZ32" s="32"/>
      <c r="KA32" s="32"/>
      <c r="KB32" s="32"/>
      <c r="KC32" s="32"/>
      <c r="KD32" s="32"/>
      <c r="KE32" s="32"/>
      <c r="KF32" s="32"/>
      <c r="KG32" s="32"/>
      <c r="KH32" s="32"/>
      <c r="KI32" s="32"/>
      <c r="KJ32" s="32"/>
      <c r="KK32" s="32"/>
      <c r="KL32" s="32"/>
      <c r="KM32" s="32"/>
      <c r="KN32" s="32"/>
      <c r="KO32" s="32"/>
      <c r="KP32" s="32"/>
      <c r="KQ32" s="32"/>
      <c r="KR32" s="32"/>
      <c r="KS32" s="32"/>
      <c r="KT32" s="32"/>
      <c r="KU32" s="32"/>
      <c r="KV32" s="32"/>
      <c r="KW32" s="32"/>
      <c r="KX32" s="32"/>
      <c r="KY32" s="32"/>
      <c r="KZ32" s="32"/>
      <c r="LA32" s="32"/>
      <c r="LB32" s="32"/>
      <c r="LC32" s="32"/>
      <c r="LD32" s="32"/>
      <c r="LE32" s="32"/>
      <c r="LF32" s="32"/>
      <c r="LG32" s="32"/>
      <c r="LH32" s="32"/>
      <c r="LI32" s="32"/>
      <c r="LJ32" s="32"/>
      <c r="LK32" s="32"/>
      <c r="LL32" s="32"/>
    </row>
    <row r="33" spans="1:324" s="28" customFormat="1" x14ac:dyDescent="0.2">
      <c r="A33" s="9" t="s">
        <v>35</v>
      </c>
      <c r="B33" s="7" t="s">
        <v>34</v>
      </c>
      <c r="C33" s="7" t="s">
        <v>13</v>
      </c>
      <c r="D33" s="109"/>
      <c r="G33" s="34" t="s">
        <v>202</v>
      </c>
      <c r="H33" s="5" t="s">
        <v>189</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c r="IW33" s="32"/>
      <c r="IX33" s="32"/>
      <c r="IY33" s="32"/>
      <c r="IZ33" s="32"/>
      <c r="JA33" s="32"/>
      <c r="JB33" s="32"/>
      <c r="JC33" s="32"/>
      <c r="JD33" s="32"/>
      <c r="JE33" s="32"/>
      <c r="JF33" s="32"/>
      <c r="JG33" s="32"/>
      <c r="JH33" s="32"/>
      <c r="JI33" s="32"/>
      <c r="JJ33" s="32"/>
      <c r="JK33" s="32"/>
      <c r="JL33" s="32"/>
      <c r="JM33" s="32"/>
      <c r="JN33" s="32"/>
      <c r="JO33" s="32"/>
      <c r="JP33" s="32"/>
      <c r="JQ33" s="32"/>
      <c r="JR33" s="32"/>
      <c r="JS33" s="32"/>
      <c r="JT33" s="32"/>
      <c r="JU33" s="32"/>
      <c r="JV33" s="32"/>
      <c r="JW33" s="32"/>
      <c r="JX33" s="32"/>
      <c r="JY33" s="32"/>
      <c r="JZ33" s="32"/>
      <c r="KA33" s="32"/>
      <c r="KB33" s="32"/>
      <c r="KC33" s="32"/>
      <c r="KD33" s="32"/>
      <c r="KE33" s="32"/>
      <c r="KF33" s="32"/>
      <c r="KG33" s="32"/>
      <c r="KH33" s="32"/>
      <c r="KI33" s="32"/>
      <c r="KJ33" s="32"/>
      <c r="KK33" s="32"/>
      <c r="KL33" s="32"/>
      <c r="KM33" s="32"/>
      <c r="KN33" s="32"/>
      <c r="KO33" s="32"/>
      <c r="KP33" s="32"/>
      <c r="KQ33" s="32"/>
      <c r="KR33" s="32"/>
      <c r="KS33" s="32"/>
      <c r="KT33" s="32"/>
      <c r="KU33" s="32"/>
      <c r="KV33" s="32"/>
      <c r="KW33" s="32"/>
      <c r="KX33" s="32"/>
      <c r="KY33" s="32"/>
      <c r="KZ33" s="32"/>
      <c r="LA33" s="32"/>
      <c r="LB33" s="32"/>
      <c r="LC33" s="32"/>
      <c r="LD33" s="32"/>
      <c r="LE33" s="32"/>
      <c r="LF33" s="32"/>
      <c r="LG33" s="32"/>
      <c r="LH33" s="32"/>
      <c r="LI33" s="32"/>
      <c r="LJ33" s="32"/>
      <c r="LK33" s="32"/>
      <c r="LL33" s="32"/>
    </row>
    <row r="34" spans="1:324" s="28" customFormat="1" x14ac:dyDescent="0.2">
      <c r="A34" s="9" t="s">
        <v>82</v>
      </c>
      <c r="B34" s="7" t="s">
        <v>81</v>
      </c>
      <c r="C34" s="7" t="s">
        <v>13</v>
      </c>
      <c r="D34" s="44">
        <f>D31*D32+(1-D31)*D33</f>
        <v>0</v>
      </c>
      <c r="F34" s="58" t="s">
        <v>123</v>
      </c>
      <c r="G34" s="34" t="s">
        <v>205</v>
      </c>
      <c r="H34" s="87"/>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c r="IW34" s="32"/>
      <c r="IX34" s="32"/>
      <c r="IY34" s="32"/>
      <c r="IZ34" s="32"/>
      <c r="JA34" s="32"/>
      <c r="JB34" s="32"/>
      <c r="JC34" s="32"/>
      <c r="JD34" s="32"/>
      <c r="JE34" s="32"/>
      <c r="JF34" s="32"/>
      <c r="JG34" s="32"/>
      <c r="JH34" s="32"/>
      <c r="JI34" s="32"/>
      <c r="JJ34" s="32"/>
      <c r="JK34" s="32"/>
      <c r="JL34" s="32"/>
      <c r="JM34" s="32"/>
      <c r="JN34" s="32"/>
      <c r="JO34" s="32"/>
      <c r="JP34" s="32"/>
      <c r="JQ34" s="32"/>
      <c r="JR34" s="32"/>
      <c r="JS34" s="32"/>
      <c r="JT34" s="32"/>
      <c r="JU34" s="32"/>
      <c r="JV34" s="32"/>
      <c r="JW34" s="32"/>
      <c r="JX34" s="32"/>
      <c r="JY34" s="32"/>
      <c r="JZ34" s="32"/>
      <c r="KA34" s="32"/>
      <c r="KB34" s="32"/>
      <c r="KC34" s="32"/>
      <c r="KD34" s="32"/>
      <c r="KE34" s="32"/>
      <c r="KF34" s="32"/>
      <c r="KG34" s="32"/>
      <c r="KH34" s="32"/>
      <c r="KI34" s="32"/>
      <c r="KJ34" s="32"/>
      <c r="KK34" s="32"/>
      <c r="KL34" s="32"/>
      <c r="KM34" s="32"/>
      <c r="KN34" s="32"/>
      <c r="KO34" s="32"/>
      <c r="KP34" s="32"/>
      <c r="KQ34" s="32"/>
      <c r="KR34" s="32"/>
      <c r="KS34" s="32"/>
      <c r="KT34" s="32"/>
      <c r="KU34" s="32"/>
      <c r="KV34" s="32"/>
      <c r="KW34" s="32"/>
      <c r="KX34" s="32"/>
      <c r="KY34" s="32"/>
      <c r="KZ34" s="32"/>
      <c r="LA34" s="32"/>
      <c r="LB34" s="32"/>
      <c r="LC34" s="32"/>
      <c r="LD34" s="32"/>
      <c r="LE34" s="32"/>
      <c r="LF34" s="32"/>
      <c r="LG34" s="32"/>
      <c r="LH34" s="32"/>
      <c r="LI34" s="32"/>
      <c r="LJ34" s="32"/>
      <c r="LK34" s="32"/>
      <c r="LL34" s="32"/>
    </row>
    <row r="35" spans="1:324" x14ac:dyDescent="0.2">
      <c r="A35" s="9" t="s">
        <v>203</v>
      </c>
      <c r="B35" s="7" t="s">
        <v>80</v>
      </c>
      <c r="C35" s="7" t="s">
        <v>13</v>
      </c>
      <c r="D35" s="44">
        <f>D34</f>
        <v>0</v>
      </c>
      <c r="E35" s="37"/>
      <c r="F35" s="58" t="s">
        <v>83</v>
      </c>
      <c r="G35" s="34" t="s">
        <v>204</v>
      </c>
      <c r="H35" s="88"/>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row>
    <row r="36" spans="1:324" x14ac:dyDescent="0.2">
      <c r="A36" s="9"/>
      <c r="D36" s="29"/>
      <c r="E36" s="18"/>
      <c r="F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row>
    <row r="37" spans="1:324" x14ac:dyDescent="0.2">
      <c r="A37" s="1" t="s">
        <v>156</v>
      </c>
      <c r="D37" s="29"/>
      <c r="E37" s="18"/>
      <c r="F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row>
    <row r="38" spans="1:324" x14ac:dyDescent="0.2">
      <c r="A38" s="1"/>
      <c r="D38" s="29"/>
      <c r="E38" s="18"/>
      <c r="F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row>
    <row r="39" spans="1:324" hidden="1" outlineLevel="1" x14ac:dyDescent="0.2">
      <c r="A39" s="9" t="s">
        <v>23</v>
      </c>
      <c r="B39" s="7" t="s">
        <v>26</v>
      </c>
      <c r="C39" s="7" t="s">
        <v>29</v>
      </c>
      <c r="D39" s="45">
        <v>0</v>
      </c>
      <c r="E39" s="18"/>
      <c r="G39" s="34" t="s">
        <v>200</v>
      </c>
      <c r="H39" s="34"/>
      <c r="I39" s="34" t="s">
        <v>125</v>
      </c>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row>
    <row r="40" spans="1:324" hidden="1" outlineLevel="1" x14ac:dyDescent="0.2">
      <c r="A40" s="9" t="s">
        <v>24</v>
      </c>
      <c r="B40" s="7" t="s">
        <v>27</v>
      </c>
      <c r="C40" s="7" t="s">
        <v>29</v>
      </c>
      <c r="D40" s="45">
        <v>0</v>
      </c>
      <c r="E40" s="18"/>
      <c r="G40" s="34" t="s">
        <v>200</v>
      </c>
      <c r="H40" s="34"/>
      <c r="I40" s="34" t="s">
        <v>125</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row>
    <row r="41" spans="1:324" collapsed="1" x14ac:dyDescent="0.2">
      <c r="A41" s="9" t="s">
        <v>25</v>
      </c>
      <c r="B41" s="7" t="s">
        <v>28</v>
      </c>
      <c r="C41" s="7" t="s">
        <v>29</v>
      </c>
      <c r="D41" s="109"/>
      <c r="E41" s="18"/>
      <c r="G41" s="34" t="s">
        <v>206</v>
      </c>
      <c r="H41" s="5" t="s">
        <v>189</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row>
    <row r="43" spans="1:324" x14ac:dyDescent="0.2">
      <c r="A43" s="1" t="s">
        <v>157</v>
      </c>
    </row>
    <row r="45" spans="1:324" x14ac:dyDescent="0.2">
      <c r="A45" s="9" t="s">
        <v>38</v>
      </c>
      <c r="B45" s="7" t="s">
        <v>36</v>
      </c>
      <c r="C45" s="7" t="s">
        <v>37</v>
      </c>
      <c r="D45" s="46" t="e">
        <f>HLOOKUP(D16,'3. CALCUL CPMA'!$I$19:$AM$32,8,0)</f>
        <v>#N/A</v>
      </c>
      <c r="E45" s="12"/>
      <c r="F45" s="12" t="s">
        <v>163</v>
      </c>
      <c r="G45" s="5" t="s">
        <v>186</v>
      </c>
      <c r="H45" s="5"/>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row>
    <row r="46" spans="1:324" x14ac:dyDescent="0.2">
      <c r="A46" s="9" t="s">
        <v>39</v>
      </c>
      <c r="B46" s="7" t="s">
        <v>42</v>
      </c>
      <c r="C46" s="7" t="s">
        <v>37</v>
      </c>
      <c r="D46" s="46" t="e">
        <f>HLOOKUP(D16,'3. CALCUL CPMA'!$I$19:$AM$32,9,0)</f>
        <v>#N/A</v>
      </c>
      <c r="E46" s="12"/>
      <c r="F46" s="12" t="s">
        <v>163</v>
      </c>
      <c r="G46" s="5" t="s">
        <v>186</v>
      </c>
      <c r="H46" s="5"/>
      <c r="J46" s="12"/>
      <c r="O46" s="12"/>
      <c r="T46" s="12"/>
    </row>
    <row r="47" spans="1:324" x14ac:dyDescent="0.2">
      <c r="A47" s="9" t="s">
        <v>40</v>
      </c>
      <c r="B47" s="7" t="s">
        <v>43</v>
      </c>
      <c r="C47" s="7" t="s">
        <v>37</v>
      </c>
      <c r="D47" s="46" t="e">
        <f>HLOOKUP(D16,'3. CALCUL CPMA'!$I$19:$AM$32,10,0)</f>
        <v>#N/A</v>
      </c>
      <c r="F47" s="12" t="s">
        <v>163</v>
      </c>
      <c r="G47" s="5" t="s">
        <v>186</v>
      </c>
      <c r="H47" s="5"/>
    </row>
    <row r="48" spans="1:324" x14ac:dyDescent="0.2">
      <c r="A48" s="9" t="s">
        <v>41</v>
      </c>
      <c r="B48" s="7" t="s">
        <v>44</v>
      </c>
      <c r="C48" s="7" t="s">
        <v>37</v>
      </c>
      <c r="D48" s="46" t="e">
        <f>HLOOKUP(D16,'3. CALCUL CPMA'!$I$19:$AM$32,11,0)</f>
        <v>#N/A</v>
      </c>
      <c r="F48" s="12" t="s">
        <v>163</v>
      </c>
      <c r="G48" s="5" t="s">
        <v>186</v>
      </c>
      <c r="H48" s="5"/>
    </row>
    <row r="49" spans="1:324" x14ac:dyDescent="0.2">
      <c r="A49" s="31" t="s">
        <v>45</v>
      </c>
      <c r="B49" s="3" t="s">
        <v>46</v>
      </c>
      <c r="C49" s="3" t="s">
        <v>37</v>
      </c>
      <c r="D49" s="47" t="e">
        <f>D45+D46+D47+D48</f>
        <v>#N/A</v>
      </c>
      <c r="E49" s="19"/>
      <c r="F49" s="57" t="s">
        <v>106</v>
      </c>
      <c r="G49" s="5" t="s">
        <v>186</v>
      </c>
      <c r="H49" s="5"/>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c r="LF49" s="12"/>
      <c r="LG49" s="12"/>
      <c r="LH49" s="12"/>
      <c r="LI49" s="12"/>
      <c r="LJ49" s="12"/>
      <c r="LK49" s="12"/>
      <c r="LL49" s="12"/>
    </row>
    <row r="50" spans="1:324" x14ac:dyDescent="0.2">
      <c r="D50" s="12"/>
    </row>
    <row r="51" spans="1:324" x14ac:dyDescent="0.2">
      <c r="A51" s="31" t="s">
        <v>61</v>
      </c>
      <c r="B51" s="3" t="s">
        <v>53</v>
      </c>
      <c r="C51" s="3" t="s">
        <v>62</v>
      </c>
      <c r="D51" s="47" t="e">
        <f>HLOOKUP(D16,'3. CALCUL CPMA'!$I$19:$AM$32,14,0)</f>
        <v>#N/A</v>
      </c>
      <c r="E51" s="12"/>
      <c r="F51" s="12" t="s">
        <v>163</v>
      </c>
      <c r="G51" s="5" t="s">
        <v>186</v>
      </c>
      <c r="H51" s="5"/>
      <c r="J51" s="12"/>
      <c r="O51" s="12"/>
      <c r="T51" s="12"/>
    </row>
    <row r="53" spans="1:324" x14ac:dyDescent="0.2">
      <c r="A53" s="31" t="s">
        <v>66</v>
      </c>
      <c r="B53" s="3" t="s">
        <v>104</v>
      </c>
      <c r="C53" s="3" t="s">
        <v>19</v>
      </c>
      <c r="D53" s="26" t="e">
        <f>D49/D51</f>
        <v>#N/A</v>
      </c>
      <c r="E53" s="10"/>
      <c r="F53" s="56" t="s">
        <v>107</v>
      </c>
      <c r="G53" s="5" t="s">
        <v>207</v>
      </c>
      <c r="H53" s="5"/>
      <c r="J53" s="14"/>
      <c r="K53" s="17"/>
      <c r="O53" s="14"/>
      <c r="P53" s="17"/>
      <c r="T53" s="14"/>
      <c r="U53" s="17"/>
    </row>
    <row r="54" spans="1:324" x14ac:dyDescent="0.2">
      <c r="A54" s="16" t="s">
        <v>67</v>
      </c>
      <c r="B54" s="7" t="s">
        <v>87</v>
      </c>
      <c r="C54" s="7" t="s">
        <v>19</v>
      </c>
      <c r="D54" s="48" t="e">
        <f>D45/D51</f>
        <v>#N/A</v>
      </c>
      <c r="E54" s="10"/>
      <c r="F54" s="55" t="s">
        <v>108</v>
      </c>
      <c r="G54" s="5" t="s">
        <v>186</v>
      </c>
      <c r="H54" s="5"/>
      <c r="I54" s="7" t="s">
        <v>208</v>
      </c>
      <c r="J54" s="14"/>
      <c r="K54" s="17"/>
      <c r="O54" s="14"/>
      <c r="P54" s="17"/>
      <c r="T54" s="14"/>
      <c r="U54" s="17"/>
    </row>
    <row r="55" spans="1:324" x14ac:dyDescent="0.2">
      <c r="A55" s="16" t="s">
        <v>68</v>
      </c>
      <c r="B55" s="7" t="s">
        <v>88</v>
      </c>
      <c r="C55" s="7" t="s">
        <v>19</v>
      </c>
      <c r="D55" s="48" t="e">
        <f>D46/D51</f>
        <v>#N/A</v>
      </c>
      <c r="E55" s="10"/>
      <c r="F55" s="55" t="s">
        <v>109</v>
      </c>
      <c r="G55" s="5" t="s">
        <v>186</v>
      </c>
      <c r="H55" s="5"/>
      <c r="I55" s="7" t="s">
        <v>208</v>
      </c>
      <c r="J55" s="14"/>
      <c r="K55" s="17"/>
      <c r="O55" s="14"/>
      <c r="P55" s="17"/>
      <c r="T55" s="14"/>
      <c r="U55" s="17"/>
    </row>
    <row r="56" spans="1:324" x14ac:dyDescent="0.2">
      <c r="A56" s="16" t="s">
        <v>69</v>
      </c>
      <c r="B56" s="7" t="s">
        <v>102</v>
      </c>
      <c r="C56" s="7" t="s">
        <v>19</v>
      </c>
      <c r="D56" s="48" t="e">
        <f>D47/D51</f>
        <v>#N/A</v>
      </c>
      <c r="E56" s="10"/>
      <c r="F56" s="55" t="s">
        <v>110</v>
      </c>
      <c r="G56" s="5" t="s">
        <v>186</v>
      </c>
      <c r="H56" s="5"/>
      <c r="I56" s="7" t="s">
        <v>208</v>
      </c>
      <c r="J56" s="14"/>
      <c r="K56" s="17"/>
      <c r="O56" s="14"/>
      <c r="P56" s="17"/>
      <c r="T56" s="14"/>
      <c r="U56" s="17"/>
    </row>
    <row r="57" spans="1:324" x14ac:dyDescent="0.2">
      <c r="A57" s="16" t="s">
        <v>85</v>
      </c>
      <c r="B57" s="7" t="s">
        <v>103</v>
      </c>
      <c r="C57" s="7" t="s">
        <v>19</v>
      </c>
      <c r="D57" s="48" t="e">
        <f>D48/D51</f>
        <v>#N/A</v>
      </c>
      <c r="E57" s="10"/>
      <c r="F57" s="55" t="s">
        <v>111</v>
      </c>
      <c r="G57" s="5" t="s">
        <v>186</v>
      </c>
      <c r="H57" s="5"/>
      <c r="I57" s="7" t="s">
        <v>208</v>
      </c>
      <c r="J57" s="14"/>
      <c r="K57" s="17"/>
      <c r="O57" s="14"/>
      <c r="P57" s="17"/>
      <c r="T57" s="14"/>
      <c r="U57" s="17"/>
    </row>
    <row r="58" spans="1:324" x14ac:dyDescent="0.2">
      <c r="A58" s="16"/>
    </row>
    <row r="59" spans="1:324" x14ac:dyDescent="0.2">
      <c r="A59" s="1" t="s">
        <v>158</v>
      </c>
    </row>
    <row r="60" spans="1:324" x14ac:dyDescent="0.2">
      <c r="A60" s="1"/>
    </row>
    <row r="61" spans="1:324" x14ac:dyDescent="0.2">
      <c r="A61" s="9" t="s">
        <v>97</v>
      </c>
      <c r="B61" s="7" t="s">
        <v>96</v>
      </c>
      <c r="C61" s="7" t="s">
        <v>19</v>
      </c>
      <c r="D61" s="111"/>
      <c r="E61" s="18"/>
      <c r="G61" s="12" t="s">
        <v>210</v>
      </c>
      <c r="H61" s="12" t="s">
        <v>213</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row>
    <row r="62" spans="1:324" x14ac:dyDescent="0.2">
      <c r="A62" s="9" t="s">
        <v>98</v>
      </c>
      <c r="B62" s="52" t="s">
        <v>99</v>
      </c>
      <c r="C62" s="7" t="s">
        <v>13</v>
      </c>
      <c r="D62" s="112"/>
      <c r="E62" s="18"/>
      <c r="G62" s="12" t="s">
        <v>211</v>
      </c>
      <c r="H62" s="5" t="s">
        <v>189</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c r="IZ62" s="15"/>
      <c r="JA62" s="15"/>
      <c r="JB62" s="15"/>
      <c r="JC62" s="15"/>
      <c r="JD62" s="15"/>
      <c r="JE62" s="15"/>
      <c r="JF62" s="15"/>
      <c r="JG62" s="15"/>
      <c r="JH62" s="15"/>
      <c r="JI62" s="15"/>
      <c r="JJ62" s="15"/>
      <c r="JK62" s="15"/>
      <c r="JL62" s="15"/>
      <c r="JM62" s="15"/>
      <c r="JN62" s="15"/>
      <c r="JO62" s="15"/>
      <c r="JP62" s="15"/>
      <c r="JQ62" s="15"/>
      <c r="JR62" s="15"/>
      <c r="JS62" s="15"/>
      <c r="JT62" s="15"/>
      <c r="JU62" s="15"/>
      <c r="JV62" s="15"/>
      <c r="JW62" s="15"/>
      <c r="JX62" s="15"/>
      <c r="JY62" s="15"/>
      <c r="JZ62" s="15"/>
      <c r="KA62" s="15"/>
      <c r="KB62" s="15"/>
      <c r="KC62" s="15"/>
      <c r="KD62" s="15"/>
      <c r="KE62" s="15"/>
      <c r="KF62" s="15"/>
      <c r="KG62" s="15"/>
      <c r="KH62" s="15"/>
      <c r="KI62" s="15"/>
      <c r="KJ62" s="15"/>
      <c r="KK62" s="15"/>
      <c r="KL62" s="15"/>
      <c r="KM62" s="15"/>
      <c r="KN62" s="15"/>
      <c r="KO62" s="15"/>
      <c r="KP62" s="15"/>
      <c r="KQ62" s="15"/>
      <c r="KR62" s="15"/>
      <c r="KS62" s="15"/>
      <c r="KT62" s="15"/>
      <c r="KU62" s="15"/>
      <c r="KV62" s="15"/>
      <c r="KW62" s="15"/>
      <c r="KX62" s="15"/>
      <c r="KY62" s="15"/>
      <c r="KZ62" s="15"/>
      <c r="LA62" s="15"/>
      <c r="LB62" s="15"/>
      <c r="LC62" s="15"/>
      <c r="LD62" s="15"/>
      <c r="LE62" s="15"/>
      <c r="LF62" s="15"/>
      <c r="LG62" s="15"/>
      <c r="LH62" s="15"/>
      <c r="LI62" s="15"/>
      <c r="LJ62" s="15"/>
      <c r="LK62" s="15"/>
      <c r="LL62" s="15"/>
    </row>
    <row r="63" spans="1:324" x14ac:dyDescent="0.2">
      <c r="A63" s="9" t="s">
        <v>20</v>
      </c>
      <c r="B63" s="7" t="s">
        <v>95</v>
      </c>
      <c r="C63" s="7" t="s">
        <v>19</v>
      </c>
      <c r="D63" s="113"/>
      <c r="E63" s="18"/>
      <c r="G63" s="12" t="s">
        <v>212</v>
      </c>
      <c r="H63" s="5" t="s">
        <v>189</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c r="JE63" s="20"/>
      <c r="JF63" s="20"/>
      <c r="JG63" s="20"/>
      <c r="JH63" s="20"/>
      <c r="JI63" s="20"/>
      <c r="JJ63" s="20"/>
      <c r="JK63" s="20"/>
      <c r="JL63" s="20"/>
      <c r="JM63" s="20"/>
      <c r="JN63" s="20"/>
      <c r="JO63" s="20"/>
      <c r="JP63" s="20"/>
      <c r="JQ63" s="20"/>
      <c r="JR63" s="20"/>
      <c r="JS63" s="20"/>
      <c r="JT63" s="20"/>
      <c r="JU63" s="20"/>
      <c r="JV63" s="20"/>
      <c r="JW63" s="20"/>
      <c r="JX63" s="20"/>
      <c r="JY63" s="20"/>
      <c r="JZ63" s="20"/>
      <c r="KA63" s="20"/>
      <c r="KB63" s="20"/>
      <c r="KC63" s="20"/>
      <c r="KD63" s="20"/>
      <c r="KE63" s="20"/>
      <c r="KF63" s="20"/>
      <c r="KG63" s="20"/>
      <c r="KH63" s="20"/>
      <c r="KI63" s="20"/>
      <c r="KJ63" s="20"/>
      <c r="KK63" s="20"/>
      <c r="KL63" s="20"/>
      <c r="KM63" s="20"/>
      <c r="KN63" s="20"/>
      <c r="KO63" s="20"/>
      <c r="KP63" s="20"/>
      <c r="KQ63" s="20"/>
      <c r="KR63" s="20"/>
      <c r="KS63" s="20"/>
      <c r="KT63" s="20"/>
      <c r="KU63" s="20"/>
      <c r="KV63" s="20"/>
      <c r="KW63" s="20"/>
      <c r="KX63" s="20"/>
      <c r="KY63" s="20"/>
      <c r="KZ63" s="20"/>
      <c r="LA63" s="20"/>
      <c r="LB63" s="20"/>
      <c r="LC63" s="20"/>
      <c r="LD63" s="20"/>
      <c r="LE63" s="20"/>
      <c r="LF63" s="20"/>
      <c r="LG63" s="20"/>
      <c r="LH63" s="20"/>
      <c r="LI63" s="20"/>
      <c r="LJ63" s="20"/>
      <c r="LK63" s="20"/>
      <c r="LL63" s="20"/>
    </row>
    <row r="64" spans="1:324" x14ac:dyDescent="0.2">
      <c r="A64" s="9" t="s">
        <v>100</v>
      </c>
      <c r="B64" s="7" t="s">
        <v>101</v>
      </c>
      <c r="C64" s="7" t="s">
        <v>19</v>
      </c>
      <c r="D64" s="114"/>
      <c r="E64" s="18"/>
      <c r="G64" s="12" t="s">
        <v>212</v>
      </c>
      <c r="H64" s="5" t="s">
        <v>189</v>
      </c>
      <c r="I64" s="89" t="s">
        <v>209</v>
      </c>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row>
    <row r="65" spans="1:324" x14ac:dyDescent="0.2">
      <c r="A65" s="31" t="s">
        <v>63</v>
      </c>
      <c r="B65" s="3" t="s">
        <v>94</v>
      </c>
      <c r="C65" s="3" t="s">
        <v>19</v>
      </c>
      <c r="D65" s="33">
        <f>D61*(1-D62)+D63-D64</f>
        <v>0</v>
      </c>
      <c r="E65" s="18"/>
      <c r="F65" s="99" t="s">
        <v>233</v>
      </c>
      <c r="G65" s="12" t="s">
        <v>234</v>
      </c>
      <c r="H65" s="12" t="s">
        <v>218</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row>
    <row r="66" spans="1:324" x14ac:dyDescent="0.2">
      <c r="A66" s="1"/>
    </row>
    <row r="67" spans="1:324" x14ac:dyDescent="0.2">
      <c r="A67" s="1" t="s">
        <v>159</v>
      </c>
      <c r="B67" s="3" t="s">
        <v>105</v>
      </c>
      <c r="C67" s="3" t="s">
        <v>19</v>
      </c>
      <c r="D67" s="26" t="e">
        <f>MAX(0,D53-D65)</f>
        <v>#N/A</v>
      </c>
      <c r="E67" s="11"/>
      <c r="F67" s="56" t="s">
        <v>112</v>
      </c>
      <c r="J67" s="14"/>
      <c r="O67" s="14"/>
      <c r="T67" s="14"/>
    </row>
    <row r="68" spans="1:324" x14ac:dyDescent="0.2">
      <c r="A68" s="9"/>
      <c r="D68" s="11"/>
      <c r="E68" s="11"/>
      <c r="F68" s="14"/>
      <c r="J68" s="14"/>
      <c r="O68" s="14"/>
      <c r="T68" s="14"/>
    </row>
    <row r="69" spans="1:324" x14ac:dyDescent="0.2">
      <c r="A69" s="1" t="s">
        <v>160</v>
      </c>
      <c r="D69" s="11"/>
      <c r="E69" s="11"/>
      <c r="F69" s="14"/>
      <c r="J69" s="14"/>
      <c r="O69" s="14"/>
      <c r="T69" s="14"/>
    </row>
    <row r="70" spans="1:324" x14ac:dyDescent="0.2">
      <c r="A70" s="1"/>
      <c r="D70" s="11"/>
      <c r="E70" s="11"/>
      <c r="F70" s="14"/>
      <c r="J70" s="14"/>
      <c r="O70" s="14"/>
      <c r="T70" s="14"/>
    </row>
    <row r="71" spans="1:324" x14ac:dyDescent="0.2">
      <c r="A71" s="9" t="s">
        <v>114</v>
      </c>
      <c r="B71" s="7" t="s">
        <v>113</v>
      </c>
      <c r="C71" s="7" t="s">
        <v>65</v>
      </c>
      <c r="D71" s="115"/>
      <c r="E71" s="11"/>
      <c r="G71" s="12" t="s">
        <v>215</v>
      </c>
      <c r="H71" s="12" t="s">
        <v>216</v>
      </c>
    </row>
    <row r="72" spans="1:324" x14ac:dyDescent="0.2">
      <c r="A72" s="9" t="s">
        <v>117</v>
      </c>
      <c r="B72" s="7" t="s">
        <v>115</v>
      </c>
      <c r="C72" s="7" t="s">
        <v>64</v>
      </c>
      <c r="D72" s="53" t="e">
        <f>D67/D71</f>
        <v>#N/A</v>
      </c>
      <c r="E72" s="11"/>
      <c r="F72" s="55" t="s">
        <v>122</v>
      </c>
      <c r="G72" s="12" t="s">
        <v>217</v>
      </c>
    </row>
    <row r="73" spans="1:324" x14ac:dyDescent="0.2">
      <c r="A73" s="9" t="s">
        <v>126</v>
      </c>
      <c r="B73" s="7" t="s">
        <v>222</v>
      </c>
      <c r="C73" s="7" t="s">
        <v>64</v>
      </c>
      <c r="D73" s="94" t="e">
        <f>D72</f>
        <v>#N/A</v>
      </c>
      <c r="E73" s="11"/>
      <c r="F73" s="92" t="s">
        <v>223</v>
      </c>
      <c r="G73" s="12" t="s">
        <v>220</v>
      </c>
      <c r="H73" s="12"/>
      <c r="I73" s="93" t="s">
        <v>226</v>
      </c>
    </row>
    <row r="74" spans="1:324" x14ac:dyDescent="0.2">
      <c r="A74" s="9" t="s">
        <v>119</v>
      </c>
      <c r="B74" s="7" t="s">
        <v>118</v>
      </c>
      <c r="C74" s="7" t="s">
        <v>64</v>
      </c>
      <c r="D74" s="86">
        <v>2.5</v>
      </c>
      <c r="E74" s="11"/>
      <c r="G74" s="12" t="s">
        <v>220</v>
      </c>
      <c r="H74" s="12"/>
      <c r="I74" s="7" t="s">
        <v>221</v>
      </c>
    </row>
    <row r="75" spans="1:324" x14ac:dyDescent="0.2">
      <c r="A75" s="31" t="s">
        <v>232</v>
      </c>
      <c r="B75" s="3" t="s">
        <v>116</v>
      </c>
      <c r="C75" s="3" t="s">
        <v>64</v>
      </c>
      <c r="D75" s="116" t="e">
        <f>MIN(D72, D73, D74)</f>
        <v>#N/A</v>
      </c>
      <c r="E75" s="11"/>
      <c r="F75" s="55" t="s">
        <v>121</v>
      </c>
      <c r="G75" s="12" t="s">
        <v>219</v>
      </c>
    </row>
    <row r="76" spans="1:324" x14ac:dyDescent="0.2">
      <c r="C76" s="7" t="s">
        <v>131</v>
      </c>
      <c r="D76" s="48" t="e">
        <f>D75*D71</f>
        <v>#N/A</v>
      </c>
      <c r="F76" s="55" t="s">
        <v>162</v>
      </c>
      <c r="I76" s="7" t="s">
        <v>208</v>
      </c>
    </row>
    <row r="77" spans="1:324" x14ac:dyDescent="0.2">
      <c r="A77" s="54"/>
    </row>
  </sheetData>
  <sheetProtection algorithmName="SHA-512" hashValue="QStfgHQYZEyQBXnAd8QK+eqwyNtMBIqDsq5p1YQF5e1unFLfu7sEAD7s7Yi4xQKBNZF107qE3373NIIil/bmxw==" saltValue="kjBvO2JMkIR6OYotipsiAQ==" spinCount="100000" sheet="1" objects="1" scenarios="1"/>
  <mergeCells count="1">
    <mergeCell ref="A1:A5"/>
  </mergeCells>
  <phoneticPr fontId="6" type="noConversion"/>
  <pageMargins left="0.7" right="0.7" top="0.75" bottom="0.75" header="0.3" footer="0.3"/>
  <pageSetup paperSize="9" scale="61"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1D71-97A6-1240-A251-753A1D9B32AD}">
  <dimension ref="A1:AO33"/>
  <sheetViews>
    <sheetView view="pageBreakPreview" zoomScaleNormal="94" workbookViewId="0">
      <selection activeCell="I43" sqref="I43"/>
    </sheetView>
  </sheetViews>
  <sheetFormatPr baseColWidth="10" defaultColWidth="10.83203125" defaultRowHeight="14" x14ac:dyDescent="0.2"/>
  <cols>
    <col min="1" max="1" width="38.5" style="7" customWidth="1"/>
    <col min="2" max="2" width="10.83203125" style="7"/>
    <col min="3" max="3" width="17.5" style="7" customWidth="1"/>
    <col min="4" max="29" width="10.83203125" style="7"/>
    <col min="30" max="40" width="11.6640625" style="6" customWidth="1"/>
    <col min="41" max="41" width="69" style="7" customWidth="1"/>
    <col min="42" max="42" width="69.1640625" style="7" customWidth="1"/>
    <col min="43" max="16384" width="10.83203125" style="7"/>
  </cols>
  <sheetData>
    <row r="1" spans="1:41" s="3" customFormat="1" x14ac:dyDescent="0.2">
      <c r="A1" s="63" t="s">
        <v>129</v>
      </c>
      <c r="B1" s="64" t="s">
        <v>17</v>
      </c>
      <c r="C1" s="65" t="s">
        <v>16</v>
      </c>
      <c r="D1" s="64">
        <v>0</v>
      </c>
      <c r="E1" s="64">
        <f t="shared" ref="E1:T1" si="0">D1+1</f>
        <v>1</v>
      </c>
      <c r="F1" s="64">
        <f t="shared" si="0"/>
        <v>2</v>
      </c>
      <c r="G1" s="64">
        <f t="shared" si="0"/>
        <v>3</v>
      </c>
      <c r="H1" s="64">
        <f t="shared" si="0"/>
        <v>4</v>
      </c>
      <c r="I1" s="65">
        <f t="shared" si="0"/>
        <v>5</v>
      </c>
      <c r="J1" s="64">
        <f t="shared" si="0"/>
        <v>6</v>
      </c>
      <c r="K1" s="64">
        <f t="shared" si="0"/>
        <v>7</v>
      </c>
      <c r="L1" s="64">
        <f t="shared" si="0"/>
        <v>8</v>
      </c>
      <c r="M1" s="64">
        <f t="shared" si="0"/>
        <v>9</v>
      </c>
      <c r="N1" s="65">
        <f t="shared" si="0"/>
        <v>10</v>
      </c>
      <c r="O1" s="64">
        <f t="shared" si="0"/>
        <v>11</v>
      </c>
      <c r="P1" s="64">
        <f t="shared" si="0"/>
        <v>12</v>
      </c>
      <c r="Q1" s="64">
        <f t="shared" si="0"/>
        <v>13</v>
      </c>
      <c r="R1" s="64">
        <f t="shared" si="0"/>
        <v>14</v>
      </c>
      <c r="S1" s="65">
        <f t="shared" si="0"/>
        <v>15</v>
      </c>
      <c r="T1" s="64">
        <f t="shared" si="0"/>
        <v>16</v>
      </c>
      <c r="U1" s="64">
        <f t="shared" ref="U1" si="1">T1+1</f>
        <v>17</v>
      </c>
      <c r="V1" s="64">
        <f t="shared" ref="V1" si="2">U1+1</f>
        <v>18</v>
      </c>
      <c r="W1" s="64">
        <f t="shared" ref="W1" si="3">V1+1</f>
        <v>19</v>
      </c>
      <c r="X1" s="65">
        <f t="shared" ref="X1" si="4">W1+1</f>
        <v>20</v>
      </c>
      <c r="Y1" s="64">
        <f t="shared" ref="Y1" si="5">X1+1</f>
        <v>21</v>
      </c>
      <c r="Z1" s="64">
        <f t="shared" ref="Z1" si="6">Y1+1</f>
        <v>22</v>
      </c>
      <c r="AA1" s="64">
        <f t="shared" ref="AA1" si="7">Z1+1</f>
        <v>23</v>
      </c>
      <c r="AB1" s="64">
        <f t="shared" ref="AB1" si="8">AA1+1</f>
        <v>24</v>
      </c>
      <c r="AC1" s="65">
        <f t="shared" ref="AC1" si="9">AB1+1</f>
        <v>25</v>
      </c>
      <c r="AD1" s="64">
        <f t="shared" ref="AD1" si="10">AC1+1</f>
        <v>26</v>
      </c>
      <c r="AE1" s="64">
        <f t="shared" ref="AE1" si="11">AD1+1</f>
        <v>27</v>
      </c>
      <c r="AF1" s="64">
        <f t="shared" ref="AF1" si="12">AE1+1</f>
        <v>28</v>
      </c>
      <c r="AG1" s="64">
        <f t="shared" ref="AG1" si="13">AF1+1</f>
        <v>29</v>
      </c>
      <c r="AH1" s="65">
        <f t="shared" ref="AH1" si="14">AG1+1</f>
        <v>30</v>
      </c>
      <c r="AI1" s="64">
        <f t="shared" ref="AI1" si="15">AH1+1</f>
        <v>31</v>
      </c>
      <c r="AJ1" s="64">
        <f t="shared" ref="AJ1" si="16">AI1+1</f>
        <v>32</v>
      </c>
      <c r="AK1" s="64">
        <f t="shared" ref="AK1" si="17">AJ1+1</f>
        <v>33</v>
      </c>
      <c r="AL1" s="64">
        <f t="shared" ref="AL1" si="18">AK1+1</f>
        <v>34</v>
      </c>
      <c r="AM1" s="65">
        <f t="shared" ref="AM1" si="19">AL1+1</f>
        <v>35</v>
      </c>
    </row>
    <row r="2" spans="1:41" s="3" customFormat="1" x14ac:dyDescent="0.2">
      <c r="A2" s="66"/>
      <c r="B2" s="51"/>
      <c r="C2" s="24"/>
      <c r="D2" s="51"/>
      <c r="E2" s="51"/>
      <c r="F2" s="51"/>
      <c r="G2" s="51"/>
      <c r="H2" s="51"/>
      <c r="I2" s="24"/>
      <c r="J2" s="51"/>
      <c r="K2" s="51"/>
      <c r="L2" s="51"/>
      <c r="M2" s="51"/>
      <c r="N2" s="24"/>
      <c r="O2" s="51"/>
      <c r="P2" s="51"/>
      <c r="Q2" s="51"/>
      <c r="R2" s="51"/>
      <c r="S2" s="24"/>
      <c r="T2" s="51"/>
      <c r="U2" s="51"/>
      <c r="V2" s="51"/>
      <c r="W2" s="51"/>
      <c r="X2" s="24"/>
      <c r="Y2" s="51"/>
      <c r="Z2" s="51"/>
      <c r="AA2" s="51"/>
      <c r="AB2" s="51"/>
      <c r="AC2" s="24"/>
      <c r="AD2" s="51"/>
      <c r="AE2" s="51"/>
      <c r="AF2" s="51"/>
      <c r="AG2" s="51"/>
      <c r="AH2" s="24"/>
      <c r="AI2" s="51"/>
      <c r="AJ2" s="51"/>
      <c r="AK2" s="51"/>
      <c r="AL2" s="51"/>
      <c r="AM2" s="24"/>
    </row>
    <row r="3" spans="1:41" x14ac:dyDescent="0.2">
      <c r="A3" s="67" t="s">
        <v>47</v>
      </c>
      <c r="B3" s="50" t="s">
        <v>48</v>
      </c>
      <c r="C3" s="21" t="s">
        <v>4</v>
      </c>
      <c r="D3" s="68">
        <f>1/(1+'2. CALCUL TAUX OCTROI CV'!$D$35)^D1</f>
        <v>1</v>
      </c>
      <c r="E3" s="68">
        <f>1/(1+'2. CALCUL TAUX OCTROI CV'!$D$35)^E1</f>
        <v>1</v>
      </c>
      <c r="F3" s="68">
        <f>1/(1+'2. CALCUL TAUX OCTROI CV'!$D$35)^F1</f>
        <v>1</v>
      </c>
      <c r="G3" s="68">
        <f>1/(1+'2. CALCUL TAUX OCTROI CV'!$D$35)^G1</f>
        <v>1</v>
      </c>
      <c r="H3" s="68">
        <f>1/(1+'2. CALCUL TAUX OCTROI CV'!$D$35)^H1</f>
        <v>1</v>
      </c>
      <c r="I3" s="22">
        <f>1/(1+'2. CALCUL TAUX OCTROI CV'!$D$35)^I1</f>
        <v>1</v>
      </c>
      <c r="J3" s="68">
        <f>1/(1+'2. CALCUL TAUX OCTROI CV'!$D$35)^J1</f>
        <v>1</v>
      </c>
      <c r="K3" s="68">
        <f>1/(1+'2. CALCUL TAUX OCTROI CV'!$D$35)^K1</f>
        <v>1</v>
      </c>
      <c r="L3" s="68">
        <f>1/(1+'2. CALCUL TAUX OCTROI CV'!$D$35)^L1</f>
        <v>1</v>
      </c>
      <c r="M3" s="68">
        <f>1/(1+'2. CALCUL TAUX OCTROI CV'!$D$35)^M1</f>
        <v>1</v>
      </c>
      <c r="N3" s="22">
        <f>1/(1+'2. CALCUL TAUX OCTROI CV'!$D$35)^N1</f>
        <v>1</v>
      </c>
      <c r="O3" s="68">
        <f>1/(1+'2. CALCUL TAUX OCTROI CV'!$D$35)^O1</f>
        <v>1</v>
      </c>
      <c r="P3" s="68">
        <f>1/(1+'2. CALCUL TAUX OCTROI CV'!$D$35)^P1</f>
        <v>1</v>
      </c>
      <c r="Q3" s="68">
        <f>1/(1+'2. CALCUL TAUX OCTROI CV'!$D$35)^Q1</f>
        <v>1</v>
      </c>
      <c r="R3" s="68">
        <f>1/(1+'2. CALCUL TAUX OCTROI CV'!$D$35)^R1</f>
        <v>1</v>
      </c>
      <c r="S3" s="22">
        <f>1/(1+'2. CALCUL TAUX OCTROI CV'!$D$35)^S1</f>
        <v>1</v>
      </c>
      <c r="T3" s="68">
        <f>1/(1+'2. CALCUL TAUX OCTROI CV'!$D$35)^T1</f>
        <v>1</v>
      </c>
      <c r="U3" s="68">
        <f>1/(1+'2. CALCUL TAUX OCTROI CV'!$D$35)^U1</f>
        <v>1</v>
      </c>
      <c r="V3" s="68">
        <f>1/(1+'2. CALCUL TAUX OCTROI CV'!$D$35)^V1</f>
        <v>1</v>
      </c>
      <c r="W3" s="68">
        <f>1/(1+'2. CALCUL TAUX OCTROI CV'!$D$35)^W1</f>
        <v>1</v>
      </c>
      <c r="X3" s="22">
        <f>1/(1+'2. CALCUL TAUX OCTROI CV'!$D$35)^X1</f>
        <v>1</v>
      </c>
      <c r="Y3" s="68">
        <f>1/(1+'2. CALCUL TAUX OCTROI CV'!$D$35)^Y1</f>
        <v>1</v>
      </c>
      <c r="Z3" s="68">
        <f>1/(1+'2. CALCUL TAUX OCTROI CV'!$D$35)^Z1</f>
        <v>1</v>
      </c>
      <c r="AA3" s="68">
        <f>1/(1+'2. CALCUL TAUX OCTROI CV'!$D$35)^AA1</f>
        <v>1</v>
      </c>
      <c r="AB3" s="68">
        <f>1/(1+'2. CALCUL TAUX OCTROI CV'!$D$35)^AB1</f>
        <v>1</v>
      </c>
      <c r="AC3" s="22">
        <f>1/(1+'2. CALCUL TAUX OCTROI CV'!$D$35)^AC1</f>
        <v>1</v>
      </c>
      <c r="AD3" s="68">
        <f>1/(1+'2. CALCUL TAUX OCTROI CV'!$D$35)^AD1</f>
        <v>1</v>
      </c>
      <c r="AE3" s="68">
        <f>1/(1+'2. CALCUL TAUX OCTROI CV'!$D$35)^AE1</f>
        <v>1</v>
      </c>
      <c r="AF3" s="68">
        <f>1/(1+'2. CALCUL TAUX OCTROI CV'!$D$35)^AF1</f>
        <v>1</v>
      </c>
      <c r="AG3" s="68">
        <f>1/(1+'2. CALCUL TAUX OCTROI CV'!$D$35)^AG1</f>
        <v>1</v>
      </c>
      <c r="AH3" s="22">
        <f>1/(1+'2. CALCUL TAUX OCTROI CV'!$D$35)^AH1</f>
        <v>1</v>
      </c>
      <c r="AI3" s="68">
        <f>1/(1+'2. CALCUL TAUX OCTROI CV'!$D$35)^AI1</f>
        <v>1</v>
      </c>
      <c r="AJ3" s="68">
        <f>1/(1+'2. CALCUL TAUX OCTROI CV'!$D$35)^AJ1</f>
        <v>1</v>
      </c>
      <c r="AK3" s="68">
        <f>1/(1+'2. CALCUL TAUX OCTROI CV'!$D$35)^AK1</f>
        <v>1</v>
      </c>
      <c r="AL3" s="68">
        <f>1/(1+'2. CALCUL TAUX OCTROI CV'!$D$35)^AL1</f>
        <v>1</v>
      </c>
      <c r="AM3" s="22">
        <f>1/(1+'2. CALCUL TAUX OCTROI CV'!$D$35)^AM1</f>
        <v>1</v>
      </c>
    </row>
    <row r="4" spans="1:41" x14ac:dyDescent="0.2">
      <c r="A4" s="67"/>
      <c r="B4" s="50"/>
      <c r="C4" s="21"/>
      <c r="D4" s="68"/>
      <c r="E4" s="68"/>
      <c r="F4" s="68"/>
      <c r="G4" s="68"/>
      <c r="H4" s="68"/>
      <c r="I4" s="22"/>
      <c r="J4" s="68"/>
      <c r="K4" s="68"/>
      <c r="L4" s="68"/>
      <c r="M4" s="68"/>
      <c r="N4" s="22"/>
      <c r="O4" s="68"/>
      <c r="P4" s="68"/>
      <c r="Q4" s="68"/>
      <c r="R4" s="68"/>
      <c r="S4" s="22"/>
      <c r="T4" s="68"/>
      <c r="U4" s="68"/>
      <c r="V4" s="68"/>
      <c r="W4" s="68"/>
      <c r="X4" s="22"/>
      <c r="Y4" s="68"/>
      <c r="Z4" s="68"/>
      <c r="AA4" s="68"/>
      <c r="AB4" s="68"/>
      <c r="AC4" s="22"/>
      <c r="AD4" s="68"/>
      <c r="AE4" s="68"/>
      <c r="AF4" s="68"/>
      <c r="AG4" s="68"/>
      <c r="AH4" s="22"/>
      <c r="AI4" s="68"/>
      <c r="AJ4" s="68"/>
      <c r="AK4" s="68"/>
      <c r="AL4" s="68"/>
      <c r="AM4" s="22"/>
    </row>
    <row r="5" spans="1:41" x14ac:dyDescent="0.2">
      <c r="A5" s="67" t="s">
        <v>56</v>
      </c>
      <c r="B5" s="50" t="s">
        <v>58</v>
      </c>
      <c r="C5" s="21" t="s">
        <v>60</v>
      </c>
      <c r="D5" s="69">
        <v>0</v>
      </c>
      <c r="E5" s="49">
        <f>IFERROR(E6/'2. CALCUL TAUX OCTROI CV'!$D$11,0)</f>
        <v>0</v>
      </c>
      <c r="F5" s="49">
        <f>IFERROR(F6/'2. CALCUL TAUX OCTROI CV'!$D$11,0)</f>
        <v>0</v>
      </c>
      <c r="G5" s="49">
        <f>IFERROR(G6/'2. CALCUL TAUX OCTROI CV'!$D$11,0)</f>
        <v>0</v>
      </c>
      <c r="H5" s="49">
        <f>IFERROR(H6/'2. CALCUL TAUX OCTROI CV'!$D$11,0)</f>
        <v>0</v>
      </c>
      <c r="I5" s="25">
        <f>IFERROR(I6/'2. CALCUL TAUX OCTROI CV'!$D$11,0)</f>
        <v>0</v>
      </c>
      <c r="J5" s="49">
        <f>IFERROR(J6/'2. CALCUL TAUX OCTROI CV'!$D$11,0)</f>
        <v>0</v>
      </c>
      <c r="K5" s="49">
        <f>IFERROR(K6/'2. CALCUL TAUX OCTROI CV'!$D$11,0)</f>
        <v>0</v>
      </c>
      <c r="L5" s="49">
        <f>IFERROR(L6/'2. CALCUL TAUX OCTROI CV'!$D$11,0)</f>
        <v>0</v>
      </c>
      <c r="M5" s="49">
        <f>IFERROR(M6/'2. CALCUL TAUX OCTROI CV'!$D$11,0)</f>
        <v>0</v>
      </c>
      <c r="N5" s="25">
        <f>IFERROR(N6/'2. CALCUL TAUX OCTROI CV'!$D$11,0)</f>
        <v>0</v>
      </c>
      <c r="O5" s="49">
        <f>IFERROR(O6/'2. CALCUL TAUX OCTROI CV'!$D$11,0)</f>
        <v>0</v>
      </c>
      <c r="P5" s="49">
        <f>IFERROR(P6/'2. CALCUL TAUX OCTROI CV'!$D$11,0)</f>
        <v>0</v>
      </c>
      <c r="Q5" s="49">
        <f>IFERROR(Q6/'2. CALCUL TAUX OCTROI CV'!$D$11,0)</f>
        <v>0</v>
      </c>
      <c r="R5" s="49">
        <f>IFERROR(R6/'2. CALCUL TAUX OCTROI CV'!$D$11,0)</f>
        <v>0</v>
      </c>
      <c r="S5" s="25">
        <f>IFERROR(S6/'2. CALCUL TAUX OCTROI CV'!$D$11,0)</f>
        <v>0</v>
      </c>
      <c r="T5" s="49">
        <f>IFERROR(T6/'2. CALCUL TAUX OCTROI CV'!$D$11,0)</f>
        <v>0</v>
      </c>
      <c r="U5" s="49">
        <f>IFERROR(U6/'2. CALCUL TAUX OCTROI CV'!$D$11,0)</f>
        <v>0</v>
      </c>
      <c r="V5" s="49">
        <f>IFERROR(V6/'2. CALCUL TAUX OCTROI CV'!$D$11,0)</f>
        <v>0</v>
      </c>
      <c r="W5" s="49">
        <f>IFERROR(W6/'2. CALCUL TAUX OCTROI CV'!$D$11,0)</f>
        <v>0</v>
      </c>
      <c r="X5" s="25">
        <f>IFERROR(X6/'2. CALCUL TAUX OCTROI CV'!$D$11,0)</f>
        <v>0</v>
      </c>
      <c r="Y5" s="49">
        <f>IFERROR(Y6/'2. CALCUL TAUX OCTROI CV'!$D$11,0)</f>
        <v>0</v>
      </c>
      <c r="Z5" s="49">
        <f>IFERROR(Z6/'2. CALCUL TAUX OCTROI CV'!$D$11,0)</f>
        <v>0</v>
      </c>
      <c r="AA5" s="49">
        <f>IFERROR(AA6/'2. CALCUL TAUX OCTROI CV'!$D$11,0)</f>
        <v>0</v>
      </c>
      <c r="AB5" s="49">
        <f>IFERROR(AB6/'2. CALCUL TAUX OCTROI CV'!$D$11,0)</f>
        <v>0</v>
      </c>
      <c r="AC5" s="25">
        <f>IFERROR(AC6/'2. CALCUL TAUX OCTROI CV'!$D$11,0)</f>
        <v>0</v>
      </c>
      <c r="AD5" s="49">
        <f>IFERROR(AD6/'2. CALCUL TAUX OCTROI CV'!$D$11,0)</f>
        <v>0</v>
      </c>
      <c r="AE5" s="49">
        <f>IFERROR(AE6/'2. CALCUL TAUX OCTROI CV'!$D$11,0)</f>
        <v>0</v>
      </c>
      <c r="AF5" s="49">
        <f>IFERROR(AF6/'2. CALCUL TAUX OCTROI CV'!$D$11,0)</f>
        <v>0</v>
      </c>
      <c r="AG5" s="49">
        <f>IFERROR(AG6/'2. CALCUL TAUX OCTROI CV'!$D$11,0)</f>
        <v>0</v>
      </c>
      <c r="AH5" s="25">
        <f>IFERROR(AH6/'2. CALCUL TAUX OCTROI CV'!$D$11,0)</f>
        <v>0</v>
      </c>
      <c r="AI5" s="49">
        <f>IFERROR(AI6/'2. CALCUL TAUX OCTROI CV'!$D$11,0)</f>
        <v>0</v>
      </c>
      <c r="AJ5" s="49">
        <f>IFERROR(AJ6/'2. CALCUL TAUX OCTROI CV'!$D$11,0)</f>
        <v>0</v>
      </c>
      <c r="AK5" s="49">
        <f>IFERROR(AK6/'2. CALCUL TAUX OCTROI CV'!$D$11,0)</f>
        <v>0</v>
      </c>
      <c r="AL5" s="49">
        <f>IFERROR(AL6/'2. CALCUL TAUX OCTROI CV'!$D$11,0)</f>
        <v>0</v>
      </c>
      <c r="AM5" s="25">
        <f>IFERROR(AM6/'2. CALCUL TAUX OCTROI CV'!$D$11,0)</f>
        <v>0</v>
      </c>
      <c r="AO5" s="13"/>
    </row>
    <row r="6" spans="1:41" x14ac:dyDescent="0.2">
      <c r="A6" s="67" t="s">
        <v>51</v>
      </c>
      <c r="B6" s="50" t="s">
        <v>52</v>
      </c>
      <c r="C6" s="21" t="s">
        <v>55</v>
      </c>
      <c r="D6" s="49">
        <v>0</v>
      </c>
      <c r="E6" s="49">
        <f>'2. CALCUL TAUX OCTROI CV'!$D$10*'2. CALCUL TAUX OCTROI CV'!$D$9/1000</f>
        <v>0</v>
      </c>
      <c r="F6" s="49">
        <f>'2. CALCUL TAUX OCTROI CV'!$D$10*'2. CALCUL TAUX OCTROI CV'!$D$9/1000</f>
        <v>0</v>
      </c>
      <c r="G6" s="49">
        <f>'2. CALCUL TAUX OCTROI CV'!$D$10*'2. CALCUL TAUX OCTROI CV'!$D$9/1000</f>
        <v>0</v>
      </c>
      <c r="H6" s="49">
        <f>'2. CALCUL TAUX OCTROI CV'!$D$10*'2. CALCUL TAUX OCTROI CV'!$D$9/1000</f>
        <v>0</v>
      </c>
      <c r="I6" s="25">
        <f>'2. CALCUL TAUX OCTROI CV'!$D$10*'2. CALCUL TAUX OCTROI CV'!$D$9/1000</f>
        <v>0</v>
      </c>
      <c r="J6" s="49">
        <f>'2. CALCUL TAUX OCTROI CV'!$D$10*'2. CALCUL TAUX OCTROI CV'!$D$9/1000</f>
        <v>0</v>
      </c>
      <c r="K6" s="49">
        <f>'2. CALCUL TAUX OCTROI CV'!$D$10*'2. CALCUL TAUX OCTROI CV'!$D$9/1000</f>
        <v>0</v>
      </c>
      <c r="L6" s="49">
        <f>'2. CALCUL TAUX OCTROI CV'!$D$10*'2. CALCUL TAUX OCTROI CV'!$D$9/1000</f>
        <v>0</v>
      </c>
      <c r="M6" s="49">
        <f>'2. CALCUL TAUX OCTROI CV'!$D$10*'2. CALCUL TAUX OCTROI CV'!$D$9/1000</f>
        <v>0</v>
      </c>
      <c r="N6" s="25">
        <f>'2. CALCUL TAUX OCTROI CV'!$D$10*'2. CALCUL TAUX OCTROI CV'!$D$9/1000</f>
        <v>0</v>
      </c>
      <c r="O6" s="49">
        <f>'2. CALCUL TAUX OCTROI CV'!$D$10*'2. CALCUL TAUX OCTROI CV'!$D$9/1000</f>
        <v>0</v>
      </c>
      <c r="P6" s="49">
        <f>'2. CALCUL TAUX OCTROI CV'!$D$10*'2. CALCUL TAUX OCTROI CV'!$D$9/1000</f>
        <v>0</v>
      </c>
      <c r="Q6" s="49">
        <f>'2. CALCUL TAUX OCTROI CV'!$D$10*'2. CALCUL TAUX OCTROI CV'!$D$9/1000</f>
        <v>0</v>
      </c>
      <c r="R6" s="49">
        <f>'2. CALCUL TAUX OCTROI CV'!$D$10*'2. CALCUL TAUX OCTROI CV'!$D$9/1000</f>
        <v>0</v>
      </c>
      <c r="S6" s="25">
        <f>'2. CALCUL TAUX OCTROI CV'!$D$10*'2. CALCUL TAUX OCTROI CV'!$D$9/1000</f>
        <v>0</v>
      </c>
      <c r="T6" s="49">
        <f>'2. CALCUL TAUX OCTROI CV'!$D$10*'2. CALCUL TAUX OCTROI CV'!$D$9/1000</f>
        <v>0</v>
      </c>
      <c r="U6" s="49">
        <f>'2. CALCUL TAUX OCTROI CV'!$D$10*'2. CALCUL TAUX OCTROI CV'!$D$9/1000</f>
        <v>0</v>
      </c>
      <c r="V6" s="49">
        <f>'2. CALCUL TAUX OCTROI CV'!$D$10*'2. CALCUL TAUX OCTROI CV'!$D$9/1000</f>
        <v>0</v>
      </c>
      <c r="W6" s="49">
        <f>'2. CALCUL TAUX OCTROI CV'!$D$10*'2. CALCUL TAUX OCTROI CV'!$D$9/1000</f>
        <v>0</v>
      </c>
      <c r="X6" s="25">
        <f>'2. CALCUL TAUX OCTROI CV'!$D$10*'2. CALCUL TAUX OCTROI CV'!$D$9/1000</f>
        <v>0</v>
      </c>
      <c r="Y6" s="49">
        <f>'2. CALCUL TAUX OCTROI CV'!$D$10*'2. CALCUL TAUX OCTROI CV'!$D$9/1000</f>
        <v>0</v>
      </c>
      <c r="Z6" s="49">
        <f>'2. CALCUL TAUX OCTROI CV'!$D$10*'2. CALCUL TAUX OCTROI CV'!$D$9/1000</f>
        <v>0</v>
      </c>
      <c r="AA6" s="49">
        <f>'2. CALCUL TAUX OCTROI CV'!$D$10*'2. CALCUL TAUX OCTROI CV'!$D$9/1000</f>
        <v>0</v>
      </c>
      <c r="AB6" s="49">
        <f>'2. CALCUL TAUX OCTROI CV'!$D$10*'2. CALCUL TAUX OCTROI CV'!$D$9/1000</f>
        <v>0</v>
      </c>
      <c r="AC6" s="25">
        <f>'2. CALCUL TAUX OCTROI CV'!$D$10*'2. CALCUL TAUX OCTROI CV'!$D$9/1000</f>
        <v>0</v>
      </c>
      <c r="AD6" s="49">
        <f>'2. CALCUL TAUX OCTROI CV'!$D$10*'2. CALCUL TAUX OCTROI CV'!$D$9/1000</f>
        <v>0</v>
      </c>
      <c r="AE6" s="49">
        <f>'2. CALCUL TAUX OCTROI CV'!$D$10*'2. CALCUL TAUX OCTROI CV'!$D$9/1000</f>
        <v>0</v>
      </c>
      <c r="AF6" s="49">
        <f>'2. CALCUL TAUX OCTROI CV'!$D$10*'2. CALCUL TAUX OCTROI CV'!$D$9/1000</f>
        <v>0</v>
      </c>
      <c r="AG6" s="49">
        <f>'2. CALCUL TAUX OCTROI CV'!$D$10*'2. CALCUL TAUX OCTROI CV'!$D$9/1000</f>
        <v>0</v>
      </c>
      <c r="AH6" s="25">
        <f>'2. CALCUL TAUX OCTROI CV'!$D$10*'2. CALCUL TAUX OCTROI CV'!$D$9/1000</f>
        <v>0</v>
      </c>
      <c r="AI6" s="49">
        <f>'2. CALCUL TAUX OCTROI CV'!$D$10*'2. CALCUL TAUX OCTROI CV'!$D$9/1000</f>
        <v>0</v>
      </c>
      <c r="AJ6" s="49">
        <f>'2. CALCUL TAUX OCTROI CV'!$D$10*'2. CALCUL TAUX OCTROI CV'!$D$9/1000</f>
        <v>0</v>
      </c>
      <c r="AK6" s="49">
        <f>'2. CALCUL TAUX OCTROI CV'!$D$10*'2. CALCUL TAUX OCTROI CV'!$D$9/1000</f>
        <v>0</v>
      </c>
      <c r="AL6" s="49">
        <f>'2. CALCUL TAUX OCTROI CV'!$D$10*'2. CALCUL TAUX OCTROI CV'!$D$9/1000</f>
        <v>0</v>
      </c>
      <c r="AM6" s="25">
        <f>'2. CALCUL TAUX OCTROI CV'!$D$10*'2. CALCUL TAUX OCTROI CV'!$D$9/1000</f>
        <v>0</v>
      </c>
    </row>
    <row r="7" spans="1:41" x14ac:dyDescent="0.2">
      <c r="A7" s="67" t="s">
        <v>57</v>
      </c>
      <c r="B7" s="50" t="s">
        <v>59</v>
      </c>
      <c r="C7" s="21" t="s">
        <v>54</v>
      </c>
      <c r="D7" s="69">
        <v>0</v>
      </c>
      <c r="E7" s="49">
        <f>IFERROR('2. CALCUL TAUX OCTROI CV'!$D$12*E5,0)</f>
        <v>0</v>
      </c>
      <c r="F7" s="49">
        <f>IFERROR('2. CALCUL TAUX OCTROI CV'!$D$12*F5,0)</f>
        <v>0</v>
      </c>
      <c r="G7" s="49">
        <f>IFERROR('2. CALCUL TAUX OCTROI CV'!$D$12*G5,0)</f>
        <v>0</v>
      </c>
      <c r="H7" s="49">
        <f>IFERROR('2. CALCUL TAUX OCTROI CV'!$D$12*H5,0)</f>
        <v>0</v>
      </c>
      <c r="I7" s="25">
        <f>IFERROR('2. CALCUL TAUX OCTROI CV'!$D$12*I5,0)</f>
        <v>0</v>
      </c>
      <c r="J7" s="49">
        <f>IFERROR('2. CALCUL TAUX OCTROI CV'!$D$12*J5,0)</f>
        <v>0</v>
      </c>
      <c r="K7" s="49">
        <f>IFERROR('2. CALCUL TAUX OCTROI CV'!$D$12*K5,0)</f>
        <v>0</v>
      </c>
      <c r="L7" s="49">
        <f>IFERROR('2. CALCUL TAUX OCTROI CV'!$D$12*L5,0)</f>
        <v>0</v>
      </c>
      <c r="M7" s="49">
        <f>IFERROR('2. CALCUL TAUX OCTROI CV'!$D$12*M5,0)</f>
        <v>0</v>
      </c>
      <c r="N7" s="25">
        <f>IFERROR('2. CALCUL TAUX OCTROI CV'!$D$12*N5,0)</f>
        <v>0</v>
      </c>
      <c r="O7" s="49">
        <f>IFERROR('2. CALCUL TAUX OCTROI CV'!$D$12*O5,0)</f>
        <v>0</v>
      </c>
      <c r="P7" s="49">
        <f>IFERROR('2. CALCUL TAUX OCTROI CV'!$D$12*P5,0)</f>
        <v>0</v>
      </c>
      <c r="Q7" s="49">
        <f>IFERROR('2. CALCUL TAUX OCTROI CV'!$D$12*Q5,0)</f>
        <v>0</v>
      </c>
      <c r="R7" s="49">
        <f>IFERROR('2. CALCUL TAUX OCTROI CV'!$D$12*R5,0)</f>
        <v>0</v>
      </c>
      <c r="S7" s="25">
        <f>IFERROR('2. CALCUL TAUX OCTROI CV'!$D$12*S5,0)</f>
        <v>0</v>
      </c>
      <c r="T7" s="49">
        <f>IFERROR('2. CALCUL TAUX OCTROI CV'!$D$12*T5,0)</f>
        <v>0</v>
      </c>
      <c r="U7" s="49">
        <f>IFERROR('2. CALCUL TAUX OCTROI CV'!$D$12*U5,0)</f>
        <v>0</v>
      </c>
      <c r="V7" s="49">
        <f>IFERROR('2. CALCUL TAUX OCTROI CV'!$D$12*V5,0)</f>
        <v>0</v>
      </c>
      <c r="W7" s="49">
        <f>IFERROR('2. CALCUL TAUX OCTROI CV'!$D$12*W5,0)</f>
        <v>0</v>
      </c>
      <c r="X7" s="25">
        <f>IFERROR('2. CALCUL TAUX OCTROI CV'!$D$12*X5,0)</f>
        <v>0</v>
      </c>
      <c r="Y7" s="49">
        <f>IFERROR('2. CALCUL TAUX OCTROI CV'!$D$12*Y5,0)</f>
        <v>0</v>
      </c>
      <c r="Z7" s="49">
        <f>IFERROR('2. CALCUL TAUX OCTROI CV'!$D$12*Z5,0)</f>
        <v>0</v>
      </c>
      <c r="AA7" s="49">
        <f>IFERROR('2. CALCUL TAUX OCTROI CV'!$D$12*AA5,0)</f>
        <v>0</v>
      </c>
      <c r="AB7" s="49">
        <f>IFERROR('2. CALCUL TAUX OCTROI CV'!$D$12*AB5,0)</f>
        <v>0</v>
      </c>
      <c r="AC7" s="25">
        <f>IFERROR('2. CALCUL TAUX OCTROI CV'!$D$12*AC5,0)</f>
        <v>0</v>
      </c>
      <c r="AD7" s="49">
        <f>IFERROR('2. CALCUL TAUX OCTROI CV'!$D$12*AD5,0)</f>
        <v>0</v>
      </c>
      <c r="AE7" s="49">
        <f>IFERROR('2. CALCUL TAUX OCTROI CV'!$D$12*AE5,0)</f>
        <v>0</v>
      </c>
      <c r="AF7" s="49">
        <f>IFERROR('2. CALCUL TAUX OCTROI CV'!$D$12*AF5,0)</f>
        <v>0</v>
      </c>
      <c r="AG7" s="49">
        <f>IFERROR('2. CALCUL TAUX OCTROI CV'!$D$12*AG5,0)</f>
        <v>0</v>
      </c>
      <c r="AH7" s="25">
        <f>IFERROR('2. CALCUL TAUX OCTROI CV'!$D$12*AH5,0)</f>
        <v>0</v>
      </c>
      <c r="AI7" s="49">
        <f>IFERROR('2. CALCUL TAUX OCTROI CV'!$D$12*AI5,0)</f>
        <v>0</v>
      </c>
      <c r="AJ7" s="49">
        <f>IFERROR('2. CALCUL TAUX OCTROI CV'!$D$12*AJ5,0)</f>
        <v>0</v>
      </c>
      <c r="AK7" s="49">
        <f>IFERROR('2. CALCUL TAUX OCTROI CV'!$D$12*AK5,0)</f>
        <v>0</v>
      </c>
      <c r="AL7" s="49">
        <f>IFERROR('2. CALCUL TAUX OCTROI CV'!$D$12*AL5,0)</f>
        <v>0</v>
      </c>
      <c r="AM7" s="25">
        <f>IFERROR('2. CALCUL TAUX OCTROI CV'!$D$12*AM5,0)</f>
        <v>0</v>
      </c>
      <c r="AO7" s="13"/>
    </row>
    <row r="8" spans="1:41" x14ac:dyDescent="0.2">
      <c r="A8" s="67"/>
      <c r="B8" s="50"/>
      <c r="C8" s="21"/>
      <c r="D8" s="68"/>
      <c r="E8" s="68"/>
      <c r="F8" s="68"/>
      <c r="G8" s="68"/>
      <c r="H8" s="68"/>
      <c r="I8" s="22"/>
      <c r="J8" s="68"/>
      <c r="K8" s="68"/>
      <c r="L8" s="68"/>
      <c r="M8" s="68"/>
      <c r="N8" s="22"/>
      <c r="O8" s="68"/>
      <c r="P8" s="68"/>
      <c r="Q8" s="68"/>
      <c r="R8" s="68"/>
      <c r="S8" s="22"/>
      <c r="T8" s="68"/>
      <c r="U8" s="68"/>
      <c r="V8" s="68"/>
      <c r="W8" s="68"/>
      <c r="X8" s="22"/>
      <c r="Y8" s="68"/>
      <c r="Z8" s="68"/>
      <c r="AA8" s="68"/>
      <c r="AB8" s="68"/>
      <c r="AC8" s="22"/>
      <c r="AD8" s="68"/>
      <c r="AE8" s="68"/>
      <c r="AF8" s="68"/>
      <c r="AG8" s="68"/>
      <c r="AH8" s="22"/>
      <c r="AI8" s="68"/>
      <c r="AJ8" s="68"/>
      <c r="AK8" s="68"/>
      <c r="AL8" s="68"/>
      <c r="AM8" s="22"/>
    </row>
    <row r="9" spans="1:41" x14ac:dyDescent="0.2">
      <c r="A9" s="67" t="s">
        <v>38</v>
      </c>
      <c r="B9" s="50" t="s">
        <v>36</v>
      </c>
      <c r="C9" s="21" t="s">
        <v>37</v>
      </c>
      <c r="D9" s="49">
        <f>'2. CALCUL TAUX OCTROI CV'!D9*'2. CALCUL TAUX OCTROI CV'!D19*D3</f>
        <v>0</v>
      </c>
      <c r="E9" s="49">
        <f>IF(D16&gt;E16,'2. CALCUL TAUX OCTROI CV'!$D$27*'2. CALCUL TAUX OCTROI CV'!$D$9*'3. CALCUL CPMA'!E3,0)</f>
        <v>0</v>
      </c>
      <c r="F9" s="49">
        <f>IF(E16&gt;F16,'2. CALCUL TAUX OCTROI CV'!$D$27*'2. CALCUL TAUX OCTROI CV'!$D$9*'3. CALCUL CPMA'!F3,0)</f>
        <v>0</v>
      </c>
      <c r="G9" s="49">
        <f>IF(F16&gt;G16,'2. CALCUL TAUX OCTROI CV'!$D$27*'2. CALCUL TAUX OCTROI CV'!$D$9*'3. CALCUL CPMA'!G3,0)</f>
        <v>0</v>
      </c>
      <c r="H9" s="49">
        <f>IF(G16&gt;H16,'2. CALCUL TAUX OCTROI CV'!$D$27*'2. CALCUL TAUX OCTROI CV'!$D$9*'3. CALCUL CPMA'!H3,0)</f>
        <v>0</v>
      </c>
      <c r="I9" s="49">
        <f>IF(H16&gt;I16,'2. CALCUL TAUX OCTROI CV'!$D$27*'2. CALCUL TAUX OCTROI CV'!$D$9*'3. CALCUL CPMA'!I3,0)</f>
        <v>0</v>
      </c>
      <c r="J9" s="49">
        <f>IF(I16&gt;J16,'2. CALCUL TAUX OCTROI CV'!$D$27*'2. CALCUL TAUX OCTROI CV'!$D$9*'3. CALCUL CPMA'!J3,0)</f>
        <v>0</v>
      </c>
      <c r="K9" s="49">
        <f>IF(J16&gt;K16,'2. CALCUL TAUX OCTROI CV'!$D$27*'2. CALCUL TAUX OCTROI CV'!$D$9*'3. CALCUL CPMA'!K3,0)</f>
        <v>0</v>
      </c>
      <c r="L9" s="49">
        <f>IF(K16&gt;L16,'2. CALCUL TAUX OCTROI CV'!$D$27*'2. CALCUL TAUX OCTROI CV'!$D$9*'3. CALCUL CPMA'!L3,0)</f>
        <v>0</v>
      </c>
      <c r="M9" s="49">
        <f>IF(L16&gt;M16,'2. CALCUL TAUX OCTROI CV'!$D$27*'2. CALCUL TAUX OCTROI CV'!$D$9*'3. CALCUL CPMA'!M3,0)</f>
        <v>0</v>
      </c>
      <c r="N9" s="49">
        <f>IF(M16&gt;N16,'2. CALCUL TAUX OCTROI CV'!$D$27*'2. CALCUL TAUX OCTROI CV'!$D$9*'3. CALCUL CPMA'!N3,0)</f>
        <v>0</v>
      </c>
      <c r="O9" s="49">
        <f>IF(N16&gt;O16,'2. CALCUL TAUX OCTROI CV'!$D$27*'2. CALCUL TAUX OCTROI CV'!$D$9*'3. CALCUL CPMA'!O3,0)</f>
        <v>0</v>
      </c>
      <c r="P9" s="49">
        <f>IF(O16&gt;P16,'2. CALCUL TAUX OCTROI CV'!$D$27*'2. CALCUL TAUX OCTROI CV'!$D$9*'3. CALCUL CPMA'!P3,0)</f>
        <v>0</v>
      </c>
      <c r="Q9" s="49">
        <f>IF(P16&gt;Q16,'2. CALCUL TAUX OCTROI CV'!$D$27*'2. CALCUL TAUX OCTROI CV'!$D$9*'3. CALCUL CPMA'!Q3,0)</f>
        <v>0</v>
      </c>
      <c r="R9" s="49">
        <f>IF(Q16&gt;R16,'2. CALCUL TAUX OCTROI CV'!$D$27*'2. CALCUL TAUX OCTROI CV'!$D$9*'3. CALCUL CPMA'!R3,0)</f>
        <v>0</v>
      </c>
      <c r="S9" s="49">
        <f>IF(R16&gt;S16,'2. CALCUL TAUX OCTROI CV'!$D$27*'2. CALCUL TAUX OCTROI CV'!$D$9*'3. CALCUL CPMA'!S3,0)</f>
        <v>0</v>
      </c>
      <c r="T9" s="49">
        <f>IF(S16&gt;T16,'2. CALCUL TAUX OCTROI CV'!$D$27*'2. CALCUL TAUX OCTROI CV'!$D$9*'3. CALCUL CPMA'!T3,0)</f>
        <v>0</v>
      </c>
      <c r="U9" s="49">
        <f>IF(T16&gt;U16,'2. CALCUL TAUX OCTROI CV'!$D$27*'2. CALCUL TAUX OCTROI CV'!$D$9*'3. CALCUL CPMA'!U3,0)</f>
        <v>0</v>
      </c>
      <c r="V9" s="49">
        <f>IF(U16&gt;V16,'2. CALCUL TAUX OCTROI CV'!$D$27*'2. CALCUL TAUX OCTROI CV'!$D$9*'3. CALCUL CPMA'!V3,0)</f>
        <v>0</v>
      </c>
      <c r="W9" s="49">
        <f>IF(V16&gt;W16,'2. CALCUL TAUX OCTROI CV'!$D$27*'2. CALCUL TAUX OCTROI CV'!$D$9*'3. CALCUL CPMA'!W3,0)</f>
        <v>0</v>
      </c>
      <c r="X9" s="49">
        <f>IF(W16&gt;X16,'2. CALCUL TAUX OCTROI CV'!$D$27*'2. CALCUL TAUX OCTROI CV'!$D$9*'3. CALCUL CPMA'!X3,0)</f>
        <v>0</v>
      </c>
      <c r="Y9" s="49">
        <f>IF(X16&gt;Y16,'2. CALCUL TAUX OCTROI CV'!$D$27*'2. CALCUL TAUX OCTROI CV'!$D$9*'3. CALCUL CPMA'!Y3,0)</f>
        <v>0</v>
      </c>
      <c r="Z9" s="49">
        <f>IF(Y16&gt;Z16,'2. CALCUL TAUX OCTROI CV'!$D$27*'2. CALCUL TAUX OCTROI CV'!$D$9*'3. CALCUL CPMA'!Z3,0)</f>
        <v>0</v>
      </c>
      <c r="AA9" s="49">
        <f>IF(Z16&gt;AA16,'2. CALCUL TAUX OCTROI CV'!$D$27*'2. CALCUL TAUX OCTROI CV'!$D$9*'3. CALCUL CPMA'!AA3,0)</f>
        <v>0</v>
      </c>
      <c r="AB9" s="49">
        <f>IF(AA16&gt;AB16,'2. CALCUL TAUX OCTROI CV'!$D$27*'2. CALCUL TAUX OCTROI CV'!$D$9*'3. CALCUL CPMA'!AB3,0)</f>
        <v>0</v>
      </c>
      <c r="AC9" s="49">
        <f>IF(AB16&gt;AC16,'2. CALCUL TAUX OCTROI CV'!$D$27*'2. CALCUL TAUX OCTROI CV'!$D$9*'3. CALCUL CPMA'!AC3,0)</f>
        <v>0</v>
      </c>
      <c r="AD9" s="49">
        <f>IF(AC16&gt;AD16,'2. CALCUL TAUX OCTROI CV'!$D$27*'2. CALCUL TAUX OCTROI CV'!$D$9*'3. CALCUL CPMA'!AD3,0)</f>
        <v>0</v>
      </c>
      <c r="AE9" s="49">
        <f>IF(AD16&gt;AE16,'2. CALCUL TAUX OCTROI CV'!$D$27*'2. CALCUL TAUX OCTROI CV'!$D$9*'3. CALCUL CPMA'!AE3,0)</f>
        <v>0</v>
      </c>
      <c r="AF9" s="49">
        <f>IF(AE16&gt;AF16,'2. CALCUL TAUX OCTROI CV'!$D$27*'2. CALCUL TAUX OCTROI CV'!$D$9*'3. CALCUL CPMA'!AF3,0)</f>
        <v>0</v>
      </c>
      <c r="AG9" s="49">
        <f>IF(AF16&gt;AG16,'2. CALCUL TAUX OCTROI CV'!$D$27*'2. CALCUL TAUX OCTROI CV'!$D$9*'3. CALCUL CPMA'!AG3,0)</f>
        <v>0</v>
      </c>
      <c r="AH9" s="49">
        <f>IF(AG16&gt;AH16,'2. CALCUL TAUX OCTROI CV'!$D$27*'2. CALCUL TAUX OCTROI CV'!$D$9*'3. CALCUL CPMA'!AH3,0)</f>
        <v>0</v>
      </c>
      <c r="AI9" s="49">
        <f>IF(AH16&gt;AI16,'2. CALCUL TAUX OCTROI CV'!$D$27*'2. CALCUL TAUX OCTROI CV'!$D$9*'3. CALCUL CPMA'!AI3,0)</f>
        <v>0</v>
      </c>
      <c r="AJ9" s="49">
        <f>IF(AI16&gt;AJ16,'2. CALCUL TAUX OCTROI CV'!$D$27*'2. CALCUL TAUX OCTROI CV'!$D$9*'3. CALCUL CPMA'!AJ3,0)</f>
        <v>0</v>
      </c>
      <c r="AK9" s="49">
        <f>IF(AJ16&gt;AK16,'2. CALCUL TAUX OCTROI CV'!$D$27*'2. CALCUL TAUX OCTROI CV'!$D$9*'3. CALCUL CPMA'!AK3,0)</f>
        <v>0</v>
      </c>
      <c r="AL9" s="49">
        <f>IF(AK16&gt;AL16,'2. CALCUL TAUX OCTROI CV'!$D$27*'2. CALCUL TAUX OCTROI CV'!$D$9*'3. CALCUL CPMA'!AL3,0)</f>
        <v>0</v>
      </c>
      <c r="AM9" s="49">
        <f>IF(AL16&gt;AM16,'2. CALCUL TAUX OCTROI CV'!$D$27*'2. CALCUL TAUX OCTROI CV'!$D$9*'3. CALCUL CPMA'!AM3,0)</f>
        <v>0</v>
      </c>
    </row>
    <row r="10" spans="1:41" x14ac:dyDescent="0.2">
      <c r="A10" s="67" t="s">
        <v>39</v>
      </c>
      <c r="B10" s="50" t="s">
        <v>42</v>
      </c>
      <c r="C10" s="21" t="s">
        <v>37</v>
      </c>
      <c r="D10" s="49">
        <v>0</v>
      </c>
      <c r="E10" s="49">
        <f>E3*'2. CALCUL TAUX OCTROI CV'!$D$20*'2. CALCUL TAUX OCTROI CV'!$D$9*(1+'2. CALCUL TAUX OCTROI CV'!$D$41)^(E1-1)</f>
        <v>0</v>
      </c>
      <c r="F10" s="49">
        <f>F3*'2. CALCUL TAUX OCTROI CV'!$D$20*'2. CALCUL TAUX OCTROI CV'!$D$9*(1+'2. CALCUL TAUX OCTROI CV'!$D$41)^(F1-1)</f>
        <v>0</v>
      </c>
      <c r="G10" s="49">
        <f>G3*'2. CALCUL TAUX OCTROI CV'!$D$20*'2. CALCUL TAUX OCTROI CV'!$D$9*(1+'2. CALCUL TAUX OCTROI CV'!$D$41)^(G1-1)</f>
        <v>0</v>
      </c>
      <c r="H10" s="49">
        <f>H3*'2. CALCUL TAUX OCTROI CV'!$D$20*'2. CALCUL TAUX OCTROI CV'!$D$9*(1+'2. CALCUL TAUX OCTROI CV'!$D$41)^(H1-1)</f>
        <v>0</v>
      </c>
      <c r="I10" s="25">
        <f>I3*'2. CALCUL TAUX OCTROI CV'!$D$20*'2. CALCUL TAUX OCTROI CV'!$D$9*(1+'2. CALCUL TAUX OCTROI CV'!$D$41)^(I1-1)</f>
        <v>0</v>
      </c>
      <c r="J10" s="49">
        <f>J3*'2. CALCUL TAUX OCTROI CV'!$D$20*'2. CALCUL TAUX OCTROI CV'!$D$9*(1+'2. CALCUL TAUX OCTROI CV'!$D$41)^(J1-1)</f>
        <v>0</v>
      </c>
      <c r="K10" s="49">
        <f>K3*'2. CALCUL TAUX OCTROI CV'!$D$20*'2. CALCUL TAUX OCTROI CV'!$D$9*(1+'2. CALCUL TAUX OCTROI CV'!$D$41)^(K1-1)</f>
        <v>0</v>
      </c>
      <c r="L10" s="49">
        <f>L3*'2. CALCUL TAUX OCTROI CV'!$D$20*'2. CALCUL TAUX OCTROI CV'!$D$9*(1+'2. CALCUL TAUX OCTROI CV'!$D$41)^(L1-1)</f>
        <v>0</v>
      </c>
      <c r="M10" s="49">
        <f>M3*'2. CALCUL TAUX OCTROI CV'!$D$20*'2. CALCUL TAUX OCTROI CV'!$D$9*(1+'2. CALCUL TAUX OCTROI CV'!$D$41)^(M1-1)</f>
        <v>0</v>
      </c>
      <c r="N10" s="25">
        <f>N3*'2. CALCUL TAUX OCTROI CV'!$D$20*'2. CALCUL TAUX OCTROI CV'!$D$9*(1+'2. CALCUL TAUX OCTROI CV'!$D$41)^(N1-1)</f>
        <v>0</v>
      </c>
      <c r="O10" s="49">
        <f>O3*'2. CALCUL TAUX OCTROI CV'!$D$20*'2. CALCUL TAUX OCTROI CV'!$D$9*(1+'2. CALCUL TAUX OCTROI CV'!$D$41)^(O1-1)</f>
        <v>0</v>
      </c>
      <c r="P10" s="49">
        <f>P3*'2. CALCUL TAUX OCTROI CV'!$D$20*'2. CALCUL TAUX OCTROI CV'!$D$9*(1+'2. CALCUL TAUX OCTROI CV'!$D$41)^(P1-1)</f>
        <v>0</v>
      </c>
      <c r="Q10" s="49">
        <f>Q3*'2. CALCUL TAUX OCTROI CV'!$D$20*'2. CALCUL TAUX OCTROI CV'!$D$9*(1+'2. CALCUL TAUX OCTROI CV'!$D$41)^(Q1-1)</f>
        <v>0</v>
      </c>
      <c r="R10" s="49">
        <f>R3*'2. CALCUL TAUX OCTROI CV'!$D$20*'2. CALCUL TAUX OCTROI CV'!$D$9*(1+'2. CALCUL TAUX OCTROI CV'!$D$41)^(R1-1)</f>
        <v>0</v>
      </c>
      <c r="S10" s="25">
        <f>S3*'2. CALCUL TAUX OCTROI CV'!$D$20*'2. CALCUL TAUX OCTROI CV'!$D$9*(1+'2. CALCUL TAUX OCTROI CV'!$D$41)^(S1-1)</f>
        <v>0</v>
      </c>
      <c r="T10" s="49">
        <f>T3*'2. CALCUL TAUX OCTROI CV'!$D$20*'2. CALCUL TAUX OCTROI CV'!$D$9*(1+'2. CALCUL TAUX OCTROI CV'!$D$41)^(T1-1)</f>
        <v>0</v>
      </c>
      <c r="U10" s="49">
        <f>U3*'2. CALCUL TAUX OCTROI CV'!$D$20*'2. CALCUL TAUX OCTROI CV'!$D$9*(1+'2. CALCUL TAUX OCTROI CV'!$D$41)^(U1-1)</f>
        <v>0</v>
      </c>
      <c r="V10" s="49">
        <f>V3*'2. CALCUL TAUX OCTROI CV'!$D$20*'2. CALCUL TAUX OCTROI CV'!$D$9*(1+'2. CALCUL TAUX OCTROI CV'!$D$41)^(V1-1)</f>
        <v>0</v>
      </c>
      <c r="W10" s="49">
        <f>W3*'2. CALCUL TAUX OCTROI CV'!$D$20*'2. CALCUL TAUX OCTROI CV'!$D$9*(1+'2. CALCUL TAUX OCTROI CV'!$D$41)^(W1-1)</f>
        <v>0</v>
      </c>
      <c r="X10" s="25">
        <f>X3*'2. CALCUL TAUX OCTROI CV'!$D$20*'2. CALCUL TAUX OCTROI CV'!$D$9*(1+'2. CALCUL TAUX OCTROI CV'!$D$41)^(X1-1)</f>
        <v>0</v>
      </c>
      <c r="Y10" s="49">
        <f>Y3*'2. CALCUL TAUX OCTROI CV'!$D$20*'2. CALCUL TAUX OCTROI CV'!$D$9*(1+'2. CALCUL TAUX OCTROI CV'!$D$41)^(Y1-1)</f>
        <v>0</v>
      </c>
      <c r="Z10" s="49">
        <f>Z3*'2. CALCUL TAUX OCTROI CV'!$D$20*'2. CALCUL TAUX OCTROI CV'!$D$9*(1+'2. CALCUL TAUX OCTROI CV'!$D$41)^(Z1-1)</f>
        <v>0</v>
      </c>
      <c r="AA10" s="49">
        <f>AA3*'2. CALCUL TAUX OCTROI CV'!$D$20*'2. CALCUL TAUX OCTROI CV'!$D$9*(1+'2. CALCUL TAUX OCTROI CV'!$D$41)^(AA1-1)</f>
        <v>0</v>
      </c>
      <c r="AB10" s="49">
        <f>AB3*'2. CALCUL TAUX OCTROI CV'!$D$20*'2. CALCUL TAUX OCTROI CV'!$D$9*(1+'2. CALCUL TAUX OCTROI CV'!$D$41)^(AB1-1)</f>
        <v>0</v>
      </c>
      <c r="AC10" s="25">
        <f>AC3*'2. CALCUL TAUX OCTROI CV'!$D$20*'2. CALCUL TAUX OCTROI CV'!$D$9*(1+'2. CALCUL TAUX OCTROI CV'!$D$41)^(AC1-1)</f>
        <v>0</v>
      </c>
      <c r="AD10" s="49">
        <f>AD3*'2. CALCUL TAUX OCTROI CV'!$D$20*'2. CALCUL TAUX OCTROI CV'!$D$9*(1+'2. CALCUL TAUX OCTROI CV'!$D$41)^(AD1-1)</f>
        <v>0</v>
      </c>
      <c r="AE10" s="49">
        <f>AE3*'2. CALCUL TAUX OCTROI CV'!$D$20*'2. CALCUL TAUX OCTROI CV'!$D$9*(1+'2. CALCUL TAUX OCTROI CV'!$D$41)^(AE1-1)</f>
        <v>0</v>
      </c>
      <c r="AF10" s="49">
        <f>AF3*'2. CALCUL TAUX OCTROI CV'!$D$20*'2. CALCUL TAUX OCTROI CV'!$D$9*(1+'2. CALCUL TAUX OCTROI CV'!$D$41)^(AF1-1)</f>
        <v>0</v>
      </c>
      <c r="AG10" s="49">
        <f>AG3*'2. CALCUL TAUX OCTROI CV'!$D$20*'2. CALCUL TAUX OCTROI CV'!$D$9*(1+'2. CALCUL TAUX OCTROI CV'!$D$41)^(AG1-1)</f>
        <v>0</v>
      </c>
      <c r="AH10" s="25">
        <f>AH3*'2. CALCUL TAUX OCTROI CV'!$D$20*'2. CALCUL TAUX OCTROI CV'!$D$9*(1+'2. CALCUL TAUX OCTROI CV'!$D$41)^(AH1-1)</f>
        <v>0</v>
      </c>
      <c r="AI10" s="49">
        <f>AI3*'2. CALCUL TAUX OCTROI CV'!$D$20*'2. CALCUL TAUX OCTROI CV'!$D$9*(1+'2. CALCUL TAUX OCTROI CV'!$D$41)^(AI1-1)</f>
        <v>0</v>
      </c>
      <c r="AJ10" s="49">
        <f>AJ3*'2. CALCUL TAUX OCTROI CV'!$D$20*'2. CALCUL TAUX OCTROI CV'!$D$9*(1+'2. CALCUL TAUX OCTROI CV'!$D$41)^(AJ1-1)</f>
        <v>0</v>
      </c>
      <c r="AK10" s="49">
        <f>AK3*'2. CALCUL TAUX OCTROI CV'!$D$20*'2. CALCUL TAUX OCTROI CV'!$D$9*(1+'2. CALCUL TAUX OCTROI CV'!$D$41)^(AK1-1)</f>
        <v>0</v>
      </c>
      <c r="AL10" s="49">
        <f>AL3*'2. CALCUL TAUX OCTROI CV'!$D$20*'2. CALCUL TAUX OCTROI CV'!$D$9*(1+'2. CALCUL TAUX OCTROI CV'!$D$41)^(AL1-1)</f>
        <v>0</v>
      </c>
      <c r="AM10" s="25">
        <f>AM3*'2. CALCUL TAUX OCTROI CV'!$D$20*'2. CALCUL TAUX OCTROI CV'!$D$9*(1+'2. CALCUL TAUX OCTROI CV'!$D$41)^(AM1-1)</f>
        <v>0</v>
      </c>
    </row>
    <row r="11" spans="1:41" x14ac:dyDescent="0.2">
      <c r="A11" s="67" t="s">
        <v>40</v>
      </c>
      <c r="B11" s="50" t="s">
        <v>43</v>
      </c>
      <c r="C11" s="21" t="s">
        <v>37</v>
      </c>
      <c r="D11" s="49">
        <v>0</v>
      </c>
      <c r="E11" s="49">
        <f>IFERROR(E3*'2. CALCUL TAUX OCTROI CV'!$D$21*E5*(1+'2. CALCUL TAUX OCTROI CV'!$D$39)^(E1-1),0)</f>
        <v>0</v>
      </c>
      <c r="F11" s="49">
        <f>IFERROR(F3*'2. CALCUL TAUX OCTROI CV'!$D$21*F5*(1+'2. CALCUL TAUX OCTROI CV'!$D$39)^(F1-1),0)</f>
        <v>0</v>
      </c>
      <c r="G11" s="49">
        <f>IFERROR(G3*'2. CALCUL TAUX OCTROI CV'!$D$21*G5*(1+'2. CALCUL TAUX OCTROI CV'!$D$39)^(G1-1),0)</f>
        <v>0</v>
      </c>
      <c r="H11" s="49">
        <f>IFERROR(H3*'2. CALCUL TAUX OCTROI CV'!$D$21*H5*(1+'2. CALCUL TAUX OCTROI CV'!$D$39)^(H1-1),0)</f>
        <v>0</v>
      </c>
      <c r="I11" s="25">
        <f>IFERROR(I3*'2. CALCUL TAUX OCTROI CV'!$D$21*I5*(1+'2. CALCUL TAUX OCTROI CV'!$D$39)^(I1-1),0)</f>
        <v>0</v>
      </c>
      <c r="J11" s="49">
        <f>IFERROR(J3*'2. CALCUL TAUX OCTROI CV'!$D$21*J5*(1+'2. CALCUL TAUX OCTROI CV'!$D$39)^(J1-1),0)</f>
        <v>0</v>
      </c>
      <c r="K11" s="49">
        <f>IFERROR(K3*'2. CALCUL TAUX OCTROI CV'!$D$21*K5*(1+'2. CALCUL TAUX OCTROI CV'!$D$39)^(K1-1),0)</f>
        <v>0</v>
      </c>
      <c r="L11" s="49">
        <f>IFERROR(L3*'2. CALCUL TAUX OCTROI CV'!$D$21*L5*(1+'2. CALCUL TAUX OCTROI CV'!$D$39)^(L1-1),0)</f>
        <v>0</v>
      </c>
      <c r="M11" s="49">
        <f>IFERROR(M3*'2. CALCUL TAUX OCTROI CV'!$D$21*M5*(1+'2. CALCUL TAUX OCTROI CV'!$D$39)^(M1-1),0)</f>
        <v>0</v>
      </c>
      <c r="N11" s="25">
        <f>IFERROR(N3*'2. CALCUL TAUX OCTROI CV'!$D$21*N5*(1+'2. CALCUL TAUX OCTROI CV'!$D$39)^(N1-1),0)</f>
        <v>0</v>
      </c>
      <c r="O11" s="49">
        <f>IFERROR(O3*'2. CALCUL TAUX OCTROI CV'!$D$21*O5*(1+'2. CALCUL TAUX OCTROI CV'!$D$39)^(O1-1),0)</f>
        <v>0</v>
      </c>
      <c r="P11" s="49">
        <f>IFERROR(P3*'2. CALCUL TAUX OCTROI CV'!$D$21*P5*(1+'2. CALCUL TAUX OCTROI CV'!$D$39)^(P1-1),0)</f>
        <v>0</v>
      </c>
      <c r="Q11" s="49">
        <f>IFERROR(Q3*'2. CALCUL TAUX OCTROI CV'!$D$21*Q5*(1+'2. CALCUL TAUX OCTROI CV'!$D$39)^(Q1-1),0)</f>
        <v>0</v>
      </c>
      <c r="R11" s="49">
        <f>IFERROR(R3*'2. CALCUL TAUX OCTROI CV'!$D$21*R5*(1+'2. CALCUL TAUX OCTROI CV'!$D$39)^(R1-1),0)</f>
        <v>0</v>
      </c>
      <c r="S11" s="25">
        <f>IFERROR(S3*'2. CALCUL TAUX OCTROI CV'!$D$21*S5*(1+'2. CALCUL TAUX OCTROI CV'!$D$39)^(S1-1),0)</f>
        <v>0</v>
      </c>
      <c r="T11" s="49">
        <f>IFERROR(T3*'2. CALCUL TAUX OCTROI CV'!$D$21*T5*(1+'2. CALCUL TAUX OCTROI CV'!$D$39)^(T1-1),0)</f>
        <v>0</v>
      </c>
      <c r="U11" s="49">
        <f>IFERROR(U3*'2. CALCUL TAUX OCTROI CV'!$D$21*U5*(1+'2. CALCUL TAUX OCTROI CV'!$D$39)^(U1-1),0)</f>
        <v>0</v>
      </c>
      <c r="V11" s="49">
        <f>IFERROR(V3*'2. CALCUL TAUX OCTROI CV'!$D$21*V5*(1+'2. CALCUL TAUX OCTROI CV'!$D$39)^(V1-1),0)</f>
        <v>0</v>
      </c>
      <c r="W11" s="49">
        <f>IFERROR(W3*'2. CALCUL TAUX OCTROI CV'!$D$21*W5*(1+'2. CALCUL TAUX OCTROI CV'!$D$39)^(W1-1),0)</f>
        <v>0</v>
      </c>
      <c r="X11" s="25">
        <f>IFERROR(X3*'2. CALCUL TAUX OCTROI CV'!$D$21*X5*(1+'2. CALCUL TAUX OCTROI CV'!$D$39)^(X1-1),0)</f>
        <v>0</v>
      </c>
      <c r="Y11" s="49">
        <f>IFERROR(Y3*'2. CALCUL TAUX OCTROI CV'!$D$21*Y5*(1+'2. CALCUL TAUX OCTROI CV'!$D$39)^(Y1-1),0)</f>
        <v>0</v>
      </c>
      <c r="Z11" s="49">
        <f>IFERROR(Z3*'2. CALCUL TAUX OCTROI CV'!$D$21*Z5*(1+'2. CALCUL TAUX OCTROI CV'!$D$39)^(Z1-1),0)</f>
        <v>0</v>
      </c>
      <c r="AA11" s="49">
        <f>IFERROR(AA3*'2. CALCUL TAUX OCTROI CV'!$D$21*AA5*(1+'2. CALCUL TAUX OCTROI CV'!$D$39)^(AA1-1),0)</f>
        <v>0</v>
      </c>
      <c r="AB11" s="49">
        <f>IFERROR(AB3*'2. CALCUL TAUX OCTROI CV'!$D$21*AB5*(1+'2. CALCUL TAUX OCTROI CV'!$D$39)^(AB1-1),0)</f>
        <v>0</v>
      </c>
      <c r="AC11" s="25">
        <f>IFERROR(AC3*'2. CALCUL TAUX OCTROI CV'!$D$21*AC5*(1+'2. CALCUL TAUX OCTROI CV'!$D$39)^(AC1-1),0)</f>
        <v>0</v>
      </c>
      <c r="AD11" s="49">
        <f>IFERROR(AD3*'2. CALCUL TAUX OCTROI CV'!$D$21*AD5*(1+'2. CALCUL TAUX OCTROI CV'!$D$39)^(AD1-1),0)</f>
        <v>0</v>
      </c>
      <c r="AE11" s="49">
        <f>IFERROR(AE3*'2. CALCUL TAUX OCTROI CV'!$D$21*AE5*(1+'2. CALCUL TAUX OCTROI CV'!$D$39)^(AE1-1),0)</f>
        <v>0</v>
      </c>
      <c r="AF11" s="49">
        <f>IFERROR(AF3*'2. CALCUL TAUX OCTROI CV'!$D$21*AF5*(1+'2. CALCUL TAUX OCTROI CV'!$D$39)^(AF1-1),0)</f>
        <v>0</v>
      </c>
      <c r="AG11" s="49">
        <f>IFERROR(AG3*'2. CALCUL TAUX OCTROI CV'!$D$21*AG5*(1+'2. CALCUL TAUX OCTROI CV'!$D$39)^(AG1-1),0)</f>
        <v>0</v>
      </c>
      <c r="AH11" s="25">
        <f>IFERROR(AH3*'2. CALCUL TAUX OCTROI CV'!$D$21*AH5*(1+'2. CALCUL TAUX OCTROI CV'!$D$39)^(AH1-1),0)</f>
        <v>0</v>
      </c>
      <c r="AI11" s="49">
        <f>IFERROR(AI3*'2. CALCUL TAUX OCTROI CV'!$D$21*AI5*(1+'2. CALCUL TAUX OCTROI CV'!$D$39)^(AI1-1),0)</f>
        <v>0</v>
      </c>
      <c r="AJ11" s="49">
        <f>IFERROR(AJ3*'2. CALCUL TAUX OCTROI CV'!$D$21*AJ5*(1+'2. CALCUL TAUX OCTROI CV'!$D$39)^(AJ1-1),0)</f>
        <v>0</v>
      </c>
      <c r="AK11" s="49">
        <f>IFERROR(AK3*'2. CALCUL TAUX OCTROI CV'!$D$21*AK5*(1+'2. CALCUL TAUX OCTROI CV'!$D$39)^(AK1-1),0)</f>
        <v>0</v>
      </c>
      <c r="AL11" s="49">
        <f>IFERROR(AL3*'2. CALCUL TAUX OCTROI CV'!$D$21*AL5*(1+'2. CALCUL TAUX OCTROI CV'!$D$39)^(AL1-1),0)</f>
        <v>0</v>
      </c>
      <c r="AM11" s="25">
        <f>IFERROR(AM3*'2. CALCUL TAUX OCTROI CV'!$D$21*AM5*(1+'2. CALCUL TAUX OCTROI CV'!$D$39)^(AM1-1),0)</f>
        <v>0</v>
      </c>
      <c r="AO11" s="13"/>
    </row>
    <row r="12" spans="1:41" x14ac:dyDescent="0.2">
      <c r="A12" s="67" t="s">
        <v>41</v>
      </c>
      <c r="B12" s="50" t="s">
        <v>44</v>
      </c>
      <c r="C12" s="21" t="s">
        <v>37</v>
      </c>
      <c r="D12" s="49">
        <v>0</v>
      </c>
      <c r="E12" s="49">
        <f>IFERROR(-E3*'2. CALCUL TAUX OCTROI CV'!$D$25*E7*(1+'2. CALCUL TAUX OCTROI CV'!$D$40)^(E1-1),0)</f>
        <v>0</v>
      </c>
      <c r="F12" s="49">
        <f>IFERROR(-F3*'2. CALCUL TAUX OCTROI CV'!$D$25*F7*(1+'2. CALCUL TAUX OCTROI CV'!$D$40)^(F1-1),0)</f>
        <v>0</v>
      </c>
      <c r="G12" s="49">
        <f>IFERROR(-G3*'2. CALCUL TAUX OCTROI CV'!$D$25*G7*(1+'2. CALCUL TAUX OCTROI CV'!$D$40)^(G1-1),0)</f>
        <v>0</v>
      </c>
      <c r="H12" s="49">
        <f>IFERROR(-H3*'2. CALCUL TAUX OCTROI CV'!$D$25*H7*(1+'2. CALCUL TAUX OCTROI CV'!$D$40)^(H1-1),0)</f>
        <v>0</v>
      </c>
      <c r="I12" s="25">
        <f>IFERROR(-I3*'2. CALCUL TAUX OCTROI CV'!$D$25*I7*(1+'2. CALCUL TAUX OCTROI CV'!$D$40)^(I1-1),0)</f>
        <v>0</v>
      </c>
      <c r="J12" s="49">
        <f>IFERROR(-J3*'2. CALCUL TAUX OCTROI CV'!$D$25*J7*(1+'2. CALCUL TAUX OCTROI CV'!$D$40)^(J1-1),0)</f>
        <v>0</v>
      </c>
      <c r="K12" s="49">
        <f>IFERROR(-K3*'2. CALCUL TAUX OCTROI CV'!$D$25*K7*(1+'2. CALCUL TAUX OCTROI CV'!$D$40)^(K1-1),0)</f>
        <v>0</v>
      </c>
      <c r="L12" s="49">
        <f>IFERROR(-L3*'2. CALCUL TAUX OCTROI CV'!$D$25*L7*(1+'2. CALCUL TAUX OCTROI CV'!$D$40)^(L1-1),0)</f>
        <v>0</v>
      </c>
      <c r="M12" s="49">
        <f>IFERROR(-M3*'2. CALCUL TAUX OCTROI CV'!$D$25*M7*(1+'2. CALCUL TAUX OCTROI CV'!$D$40)^(M1-1),0)</f>
        <v>0</v>
      </c>
      <c r="N12" s="25">
        <f>IFERROR(-N3*'2. CALCUL TAUX OCTROI CV'!$D$25*N7*(1+'2. CALCUL TAUX OCTROI CV'!$D$40)^(N1-1),0)</f>
        <v>0</v>
      </c>
      <c r="O12" s="49">
        <f>IFERROR(-O3*'2. CALCUL TAUX OCTROI CV'!$D$25*O7*(1+'2. CALCUL TAUX OCTROI CV'!$D$40)^(O1-1),0)</f>
        <v>0</v>
      </c>
      <c r="P12" s="49">
        <f>IFERROR(-P3*'2. CALCUL TAUX OCTROI CV'!$D$25*P7*(1+'2. CALCUL TAUX OCTROI CV'!$D$40)^(P1-1),0)</f>
        <v>0</v>
      </c>
      <c r="Q12" s="49">
        <f>IFERROR(-Q3*'2. CALCUL TAUX OCTROI CV'!$D$25*Q7*(1+'2. CALCUL TAUX OCTROI CV'!$D$40)^(Q1-1),0)</f>
        <v>0</v>
      </c>
      <c r="R12" s="49">
        <f>IFERROR(-R3*'2. CALCUL TAUX OCTROI CV'!$D$25*R7*(1+'2. CALCUL TAUX OCTROI CV'!$D$40)^(R1-1),0)</f>
        <v>0</v>
      </c>
      <c r="S12" s="25">
        <f>IFERROR(-S3*'2. CALCUL TAUX OCTROI CV'!$D$25*S7*(1+'2. CALCUL TAUX OCTROI CV'!$D$40)^(S1-1),0)</f>
        <v>0</v>
      </c>
      <c r="T12" s="49">
        <f>IFERROR(-T3*'2. CALCUL TAUX OCTROI CV'!$D$25*T7*(1+'2. CALCUL TAUX OCTROI CV'!$D$40)^(T1-1),0)</f>
        <v>0</v>
      </c>
      <c r="U12" s="49">
        <f>IFERROR(-U3*'2. CALCUL TAUX OCTROI CV'!$D$25*U7*(1+'2. CALCUL TAUX OCTROI CV'!$D$40)^(U1-1),0)</f>
        <v>0</v>
      </c>
      <c r="V12" s="49">
        <f>IFERROR(-V3*'2. CALCUL TAUX OCTROI CV'!$D$25*V7*(1+'2. CALCUL TAUX OCTROI CV'!$D$40)^(V1-1),0)</f>
        <v>0</v>
      </c>
      <c r="W12" s="49">
        <f>IFERROR(-W3*'2. CALCUL TAUX OCTROI CV'!$D$25*W7*(1+'2. CALCUL TAUX OCTROI CV'!$D$40)^(W1-1),0)</f>
        <v>0</v>
      </c>
      <c r="X12" s="25">
        <f>IFERROR(-X3*'2. CALCUL TAUX OCTROI CV'!$D$25*X7*(1+'2. CALCUL TAUX OCTROI CV'!$D$40)^(X1-1),0)</f>
        <v>0</v>
      </c>
      <c r="Y12" s="49">
        <f>IFERROR(-Y3*'2. CALCUL TAUX OCTROI CV'!$D$25*Y7*(1+'2. CALCUL TAUX OCTROI CV'!$D$40)^(Y1-1),0)</f>
        <v>0</v>
      </c>
      <c r="Z12" s="49">
        <f>IFERROR(-Z3*'2. CALCUL TAUX OCTROI CV'!$D$25*Z7*(1+'2. CALCUL TAUX OCTROI CV'!$D$40)^(Z1-1),0)</f>
        <v>0</v>
      </c>
      <c r="AA12" s="49">
        <f>IFERROR(-AA3*'2. CALCUL TAUX OCTROI CV'!$D$25*AA7*(1+'2. CALCUL TAUX OCTROI CV'!$D$40)^(AA1-1),0)</f>
        <v>0</v>
      </c>
      <c r="AB12" s="49">
        <f>IFERROR(-AB3*'2. CALCUL TAUX OCTROI CV'!$D$25*AB7*(1+'2. CALCUL TAUX OCTROI CV'!$D$40)^(AB1-1),0)</f>
        <v>0</v>
      </c>
      <c r="AC12" s="25">
        <f>IFERROR(-AC3*'2. CALCUL TAUX OCTROI CV'!$D$25*AC7*(1+'2. CALCUL TAUX OCTROI CV'!$D$40)^(AC1-1),0)</f>
        <v>0</v>
      </c>
      <c r="AD12" s="49">
        <f>IFERROR(-AD3*'2. CALCUL TAUX OCTROI CV'!$D$25*AD7*(1+'2. CALCUL TAUX OCTROI CV'!$D$40)^(AD1-1),0)</f>
        <v>0</v>
      </c>
      <c r="AE12" s="49">
        <f>IFERROR(-AE3*'2. CALCUL TAUX OCTROI CV'!$D$25*AE7*(1+'2. CALCUL TAUX OCTROI CV'!$D$40)^(AE1-1),0)</f>
        <v>0</v>
      </c>
      <c r="AF12" s="49">
        <f>IFERROR(-AF3*'2. CALCUL TAUX OCTROI CV'!$D$25*AF7*(1+'2. CALCUL TAUX OCTROI CV'!$D$40)^(AF1-1),0)</f>
        <v>0</v>
      </c>
      <c r="AG12" s="49">
        <f>IFERROR(-AG3*'2. CALCUL TAUX OCTROI CV'!$D$25*AG7*(1+'2. CALCUL TAUX OCTROI CV'!$D$40)^(AG1-1),0)</f>
        <v>0</v>
      </c>
      <c r="AH12" s="25">
        <f>IFERROR(-AH3*'2. CALCUL TAUX OCTROI CV'!$D$25*AH7*(1+'2. CALCUL TAUX OCTROI CV'!$D$40)^(AH1-1),0)</f>
        <v>0</v>
      </c>
      <c r="AI12" s="49">
        <f>IFERROR(-AI3*'2. CALCUL TAUX OCTROI CV'!$D$25*AI7*(1+'2. CALCUL TAUX OCTROI CV'!$D$40)^(AI1-1),0)</f>
        <v>0</v>
      </c>
      <c r="AJ12" s="49">
        <f>IFERROR(-AJ3*'2. CALCUL TAUX OCTROI CV'!$D$25*AJ7*(1+'2. CALCUL TAUX OCTROI CV'!$D$40)^(AJ1-1),0)</f>
        <v>0</v>
      </c>
      <c r="AK12" s="49">
        <f>IFERROR(-AK3*'2. CALCUL TAUX OCTROI CV'!$D$25*AK7*(1+'2. CALCUL TAUX OCTROI CV'!$D$40)^(AK1-1),0)</f>
        <v>0</v>
      </c>
      <c r="AL12" s="49">
        <f>IFERROR(-AL3*'2. CALCUL TAUX OCTROI CV'!$D$25*AL7*(1+'2. CALCUL TAUX OCTROI CV'!$D$40)^(AL1-1),0)</f>
        <v>0</v>
      </c>
      <c r="AM12" s="25">
        <f>IFERROR(-AM3*'2. CALCUL TAUX OCTROI CV'!$D$25*AM7*(1+'2. CALCUL TAUX OCTROI CV'!$D$40)^(AM1-1),0)</f>
        <v>0</v>
      </c>
      <c r="AO12" s="13"/>
    </row>
    <row r="13" spans="1:41" x14ac:dyDescent="0.2">
      <c r="A13" s="67" t="s">
        <v>45</v>
      </c>
      <c r="B13" s="50" t="s">
        <v>46</v>
      </c>
      <c r="C13" s="21" t="s">
        <v>37</v>
      </c>
      <c r="D13" s="49">
        <f>SUM(D9:D12)</f>
        <v>0</v>
      </c>
      <c r="E13" s="49">
        <f t="shared" ref="E13:S13" si="20">SUM(E9:E12)</f>
        <v>0</v>
      </c>
      <c r="F13" s="49">
        <f t="shared" si="20"/>
        <v>0</v>
      </c>
      <c r="G13" s="49">
        <f t="shared" si="20"/>
        <v>0</v>
      </c>
      <c r="H13" s="49">
        <f t="shared" si="20"/>
        <v>0</v>
      </c>
      <c r="I13" s="25">
        <f t="shared" si="20"/>
        <v>0</v>
      </c>
      <c r="J13" s="49">
        <f t="shared" si="20"/>
        <v>0</v>
      </c>
      <c r="K13" s="49">
        <f t="shared" si="20"/>
        <v>0</v>
      </c>
      <c r="L13" s="49">
        <f t="shared" si="20"/>
        <v>0</v>
      </c>
      <c r="M13" s="49">
        <f t="shared" si="20"/>
        <v>0</v>
      </c>
      <c r="N13" s="25">
        <f t="shared" si="20"/>
        <v>0</v>
      </c>
      <c r="O13" s="49">
        <f t="shared" si="20"/>
        <v>0</v>
      </c>
      <c r="P13" s="49">
        <f t="shared" si="20"/>
        <v>0</v>
      </c>
      <c r="Q13" s="49">
        <f t="shared" si="20"/>
        <v>0</v>
      </c>
      <c r="R13" s="49">
        <f t="shared" si="20"/>
        <v>0</v>
      </c>
      <c r="S13" s="25">
        <f t="shared" si="20"/>
        <v>0</v>
      </c>
      <c r="T13" s="49">
        <f t="shared" ref="T13:AC13" si="21">SUM(T9:T12)</f>
        <v>0</v>
      </c>
      <c r="U13" s="49">
        <f t="shared" si="21"/>
        <v>0</v>
      </c>
      <c r="V13" s="49">
        <f t="shared" si="21"/>
        <v>0</v>
      </c>
      <c r="W13" s="49">
        <f t="shared" si="21"/>
        <v>0</v>
      </c>
      <c r="X13" s="25">
        <f t="shared" si="21"/>
        <v>0</v>
      </c>
      <c r="Y13" s="49">
        <f t="shared" si="21"/>
        <v>0</v>
      </c>
      <c r="Z13" s="49">
        <f t="shared" si="21"/>
        <v>0</v>
      </c>
      <c r="AA13" s="49">
        <f t="shared" si="21"/>
        <v>0</v>
      </c>
      <c r="AB13" s="49">
        <f t="shared" si="21"/>
        <v>0</v>
      </c>
      <c r="AC13" s="25">
        <f t="shared" si="21"/>
        <v>0</v>
      </c>
      <c r="AD13" s="49">
        <f t="shared" ref="AD13:AM13" si="22">SUM(AD9:AD12)</f>
        <v>0</v>
      </c>
      <c r="AE13" s="49">
        <f t="shared" si="22"/>
        <v>0</v>
      </c>
      <c r="AF13" s="49">
        <f t="shared" si="22"/>
        <v>0</v>
      </c>
      <c r="AG13" s="49">
        <f t="shared" si="22"/>
        <v>0</v>
      </c>
      <c r="AH13" s="25">
        <f t="shared" si="22"/>
        <v>0</v>
      </c>
      <c r="AI13" s="49">
        <f t="shared" si="22"/>
        <v>0</v>
      </c>
      <c r="AJ13" s="49">
        <f t="shared" si="22"/>
        <v>0</v>
      </c>
      <c r="AK13" s="49">
        <f t="shared" si="22"/>
        <v>0</v>
      </c>
      <c r="AL13" s="49">
        <f t="shared" si="22"/>
        <v>0</v>
      </c>
      <c r="AM13" s="25">
        <f t="shared" si="22"/>
        <v>0</v>
      </c>
    </row>
    <row r="14" spans="1:41" x14ac:dyDescent="0.2">
      <c r="A14" s="67"/>
      <c r="B14" s="50"/>
      <c r="C14" s="21"/>
      <c r="D14" s="49"/>
      <c r="E14" s="49"/>
      <c r="F14" s="49"/>
      <c r="G14" s="49"/>
      <c r="H14" s="49"/>
      <c r="I14" s="25"/>
      <c r="J14" s="49"/>
      <c r="K14" s="49"/>
      <c r="L14" s="49"/>
      <c r="M14" s="49"/>
      <c r="N14" s="25"/>
      <c r="O14" s="49"/>
      <c r="P14" s="49"/>
      <c r="Q14" s="49"/>
      <c r="R14" s="49"/>
      <c r="S14" s="25"/>
      <c r="T14" s="49"/>
      <c r="U14" s="49"/>
      <c r="V14" s="49"/>
      <c r="W14" s="49"/>
      <c r="X14" s="25"/>
      <c r="Y14" s="49"/>
      <c r="Z14" s="49"/>
      <c r="AA14" s="49"/>
      <c r="AB14" s="49"/>
      <c r="AC14" s="25"/>
      <c r="AD14" s="49"/>
      <c r="AE14" s="49"/>
      <c r="AF14" s="49"/>
      <c r="AG14" s="49"/>
      <c r="AH14" s="25"/>
      <c r="AI14" s="49"/>
      <c r="AJ14" s="49"/>
      <c r="AK14" s="49"/>
      <c r="AL14" s="49"/>
      <c r="AM14" s="25"/>
    </row>
    <row r="15" spans="1:41" x14ac:dyDescent="0.2">
      <c r="A15" s="70" t="s">
        <v>61</v>
      </c>
      <c r="B15" s="71" t="s">
        <v>53</v>
      </c>
      <c r="C15" s="72" t="s">
        <v>62</v>
      </c>
      <c r="D15" s="73">
        <f>D6*D3</f>
        <v>0</v>
      </c>
      <c r="E15" s="73">
        <f t="shared" ref="E15:S15" si="23">E6*E3</f>
        <v>0</v>
      </c>
      <c r="F15" s="73">
        <f t="shared" si="23"/>
        <v>0</v>
      </c>
      <c r="G15" s="73">
        <f t="shared" si="23"/>
        <v>0</v>
      </c>
      <c r="H15" s="73">
        <f t="shared" si="23"/>
        <v>0</v>
      </c>
      <c r="I15" s="74">
        <f t="shared" si="23"/>
        <v>0</v>
      </c>
      <c r="J15" s="73">
        <f t="shared" si="23"/>
        <v>0</v>
      </c>
      <c r="K15" s="73">
        <f t="shared" si="23"/>
        <v>0</v>
      </c>
      <c r="L15" s="73">
        <f t="shared" si="23"/>
        <v>0</v>
      </c>
      <c r="M15" s="73">
        <f t="shared" si="23"/>
        <v>0</v>
      </c>
      <c r="N15" s="74">
        <f t="shared" si="23"/>
        <v>0</v>
      </c>
      <c r="O15" s="73">
        <f t="shared" si="23"/>
        <v>0</v>
      </c>
      <c r="P15" s="73">
        <f t="shared" si="23"/>
        <v>0</v>
      </c>
      <c r="Q15" s="73">
        <f t="shared" si="23"/>
        <v>0</v>
      </c>
      <c r="R15" s="73">
        <f t="shared" si="23"/>
        <v>0</v>
      </c>
      <c r="S15" s="74">
        <f t="shared" si="23"/>
        <v>0</v>
      </c>
      <c r="T15" s="73">
        <f t="shared" ref="T15:AC15" si="24">T6*T3</f>
        <v>0</v>
      </c>
      <c r="U15" s="73">
        <f t="shared" si="24"/>
        <v>0</v>
      </c>
      <c r="V15" s="73">
        <f t="shared" si="24"/>
        <v>0</v>
      </c>
      <c r="W15" s="73">
        <f t="shared" si="24"/>
        <v>0</v>
      </c>
      <c r="X15" s="74">
        <f t="shared" si="24"/>
        <v>0</v>
      </c>
      <c r="Y15" s="73">
        <f t="shared" si="24"/>
        <v>0</v>
      </c>
      <c r="Z15" s="73">
        <f t="shared" si="24"/>
        <v>0</v>
      </c>
      <c r="AA15" s="73">
        <f t="shared" si="24"/>
        <v>0</v>
      </c>
      <c r="AB15" s="73">
        <f t="shared" si="24"/>
        <v>0</v>
      </c>
      <c r="AC15" s="74">
        <f t="shared" si="24"/>
        <v>0</v>
      </c>
      <c r="AD15" s="73">
        <f t="shared" ref="AD15:AM15" si="25">AD6*AD3</f>
        <v>0</v>
      </c>
      <c r="AE15" s="73">
        <f t="shared" si="25"/>
        <v>0</v>
      </c>
      <c r="AF15" s="73">
        <f t="shared" si="25"/>
        <v>0</v>
      </c>
      <c r="AG15" s="73">
        <f t="shared" si="25"/>
        <v>0</v>
      </c>
      <c r="AH15" s="74">
        <f t="shared" si="25"/>
        <v>0</v>
      </c>
      <c r="AI15" s="73">
        <f t="shared" si="25"/>
        <v>0</v>
      </c>
      <c r="AJ15" s="73">
        <f t="shared" si="25"/>
        <v>0</v>
      </c>
      <c r="AK15" s="73">
        <f t="shared" si="25"/>
        <v>0</v>
      </c>
      <c r="AL15" s="73">
        <f t="shared" si="25"/>
        <v>0</v>
      </c>
      <c r="AM15" s="74">
        <f t="shared" si="25"/>
        <v>0</v>
      </c>
    </row>
    <row r="16" spans="1:41" x14ac:dyDescent="0.2">
      <c r="A16" s="9" t="s">
        <v>138</v>
      </c>
      <c r="B16" s="7" t="s">
        <v>139</v>
      </c>
      <c r="C16" s="7" t="s">
        <v>140</v>
      </c>
      <c r="D16" s="12">
        <v>0</v>
      </c>
      <c r="E16" s="12">
        <f>IF(D16+'2. CALCUL TAUX OCTROI CV'!$D$10&lt;='2. CALCUL TAUX OCTROI CV'!$D$26,D16+'2. CALCUL TAUX OCTROI CV'!$D$10,'2. CALCUL TAUX OCTROI CV'!$D$10)</f>
        <v>0</v>
      </c>
      <c r="F16" s="12">
        <f>IF(E16+'2. CALCUL TAUX OCTROI CV'!$D$10&lt;='2. CALCUL TAUX OCTROI CV'!$D$26,E16+'2. CALCUL TAUX OCTROI CV'!$D$10,'2. CALCUL TAUX OCTROI CV'!$D$10)</f>
        <v>0</v>
      </c>
      <c r="G16" s="12">
        <f>IF(F16+'2. CALCUL TAUX OCTROI CV'!$D$10&lt;='2. CALCUL TAUX OCTROI CV'!$D$26,F16+'2. CALCUL TAUX OCTROI CV'!$D$10,'2. CALCUL TAUX OCTROI CV'!$D$10)</f>
        <v>0</v>
      </c>
      <c r="H16" s="12">
        <f>IF(G16+'2. CALCUL TAUX OCTROI CV'!$D$10&lt;='2. CALCUL TAUX OCTROI CV'!$D$26,G16+'2. CALCUL TAUX OCTROI CV'!$D$10,'2. CALCUL TAUX OCTROI CV'!$D$10)</f>
        <v>0</v>
      </c>
      <c r="I16" s="12">
        <f>IF(H16+'2. CALCUL TAUX OCTROI CV'!$D$10&lt;='2. CALCUL TAUX OCTROI CV'!$D$26,H16+'2. CALCUL TAUX OCTROI CV'!$D$10,'2. CALCUL TAUX OCTROI CV'!$D$10)</f>
        <v>0</v>
      </c>
      <c r="J16" s="12">
        <f>IF(I16+'2. CALCUL TAUX OCTROI CV'!$D$10&lt;='2. CALCUL TAUX OCTROI CV'!$D$26,I16+'2. CALCUL TAUX OCTROI CV'!$D$10,'2. CALCUL TAUX OCTROI CV'!$D$10)</f>
        <v>0</v>
      </c>
      <c r="K16" s="12">
        <f>IF(J16+'2. CALCUL TAUX OCTROI CV'!$D$10&lt;='2. CALCUL TAUX OCTROI CV'!$D$26,J16+'2. CALCUL TAUX OCTROI CV'!$D$10,'2. CALCUL TAUX OCTROI CV'!$D$10)</f>
        <v>0</v>
      </c>
      <c r="L16" s="12">
        <f>IF(K16+'2. CALCUL TAUX OCTROI CV'!$D$10&lt;='2. CALCUL TAUX OCTROI CV'!$D$26,K16+'2. CALCUL TAUX OCTROI CV'!$D$10,'2. CALCUL TAUX OCTROI CV'!$D$10)</f>
        <v>0</v>
      </c>
      <c r="M16" s="12">
        <f>IF(L16+'2. CALCUL TAUX OCTROI CV'!$D$10&lt;='2. CALCUL TAUX OCTROI CV'!$D$26,L16+'2. CALCUL TAUX OCTROI CV'!$D$10,'2. CALCUL TAUX OCTROI CV'!$D$10)</f>
        <v>0</v>
      </c>
      <c r="N16" s="12">
        <f>IF(M16+'2. CALCUL TAUX OCTROI CV'!$D$10&lt;='2. CALCUL TAUX OCTROI CV'!$D$26,M16+'2. CALCUL TAUX OCTROI CV'!$D$10,'2. CALCUL TAUX OCTROI CV'!$D$10)</f>
        <v>0</v>
      </c>
      <c r="O16" s="12">
        <f>IF(N16+'2. CALCUL TAUX OCTROI CV'!$D$10&lt;='2. CALCUL TAUX OCTROI CV'!$D$26,N16+'2. CALCUL TAUX OCTROI CV'!$D$10,'2. CALCUL TAUX OCTROI CV'!$D$10)</f>
        <v>0</v>
      </c>
      <c r="P16" s="12">
        <f>IF(O16+'2. CALCUL TAUX OCTROI CV'!$D$10&lt;='2. CALCUL TAUX OCTROI CV'!$D$26,O16+'2. CALCUL TAUX OCTROI CV'!$D$10,'2. CALCUL TAUX OCTROI CV'!$D$10)</f>
        <v>0</v>
      </c>
      <c r="Q16" s="12">
        <f>IF(P16+'2. CALCUL TAUX OCTROI CV'!$D$10&lt;='2. CALCUL TAUX OCTROI CV'!$D$26,P16+'2. CALCUL TAUX OCTROI CV'!$D$10,'2. CALCUL TAUX OCTROI CV'!$D$10)</f>
        <v>0</v>
      </c>
      <c r="R16" s="12">
        <f>IF(Q16+'2. CALCUL TAUX OCTROI CV'!$D$10&lt;='2. CALCUL TAUX OCTROI CV'!$D$26,Q16+'2. CALCUL TAUX OCTROI CV'!$D$10,'2. CALCUL TAUX OCTROI CV'!$D$10)</f>
        <v>0</v>
      </c>
      <c r="S16" s="12">
        <f>IF(R16+'2. CALCUL TAUX OCTROI CV'!$D$10&lt;='2. CALCUL TAUX OCTROI CV'!$D$26,R16+'2. CALCUL TAUX OCTROI CV'!$D$10,'2. CALCUL TAUX OCTROI CV'!$D$10)</f>
        <v>0</v>
      </c>
      <c r="T16" s="12">
        <f>IF(S16+'2. CALCUL TAUX OCTROI CV'!$D$10&lt;='2. CALCUL TAUX OCTROI CV'!$D$26,S16+'2. CALCUL TAUX OCTROI CV'!$D$10,'2. CALCUL TAUX OCTROI CV'!$D$10)</f>
        <v>0</v>
      </c>
      <c r="U16" s="12">
        <f>IF(T16+'2. CALCUL TAUX OCTROI CV'!$D$10&lt;='2. CALCUL TAUX OCTROI CV'!$D$26,T16+'2. CALCUL TAUX OCTROI CV'!$D$10,'2. CALCUL TAUX OCTROI CV'!$D$10)</f>
        <v>0</v>
      </c>
      <c r="V16" s="12">
        <f>IF(U16+'2. CALCUL TAUX OCTROI CV'!$D$10&lt;='2. CALCUL TAUX OCTROI CV'!$D$26,U16+'2. CALCUL TAUX OCTROI CV'!$D$10,'2. CALCUL TAUX OCTROI CV'!$D$10)</f>
        <v>0</v>
      </c>
      <c r="W16" s="12">
        <f>IF(V16+'2. CALCUL TAUX OCTROI CV'!$D$10&lt;='2. CALCUL TAUX OCTROI CV'!$D$26,V16+'2. CALCUL TAUX OCTROI CV'!$D$10,'2. CALCUL TAUX OCTROI CV'!$D$10)</f>
        <v>0</v>
      </c>
      <c r="X16" s="12">
        <f>IF(W16+'2. CALCUL TAUX OCTROI CV'!$D$10&lt;='2. CALCUL TAUX OCTROI CV'!$D$26,W16+'2. CALCUL TAUX OCTROI CV'!$D$10,'2. CALCUL TAUX OCTROI CV'!$D$10)</f>
        <v>0</v>
      </c>
      <c r="Y16" s="12">
        <f>IF(X16+'2. CALCUL TAUX OCTROI CV'!$D$10&lt;='2. CALCUL TAUX OCTROI CV'!$D$26,X16+'2. CALCUL TAUX OCTROI CV'!$D$10,'2. CALCUL TAUX OCTROI CV'!$D$10)</f>
        <v>0</v>
      </c>
      <c r="Z16" s="12">
        <f>IF(Y16+'2. CALCUL TAUX OCTROI CV'!$D$10&lt;='2. CALCUL TAUX OCTROI CV'!$D$26,Y16+'2. CALCUL TAUX OCTROI CV'!$D$10,'2. CALCUL TAUX OCTROI CV'!$D$10)</f>
        <v>0</v>
      </c>
      <c r="AA16" s="12">
        <f>IF(Z16+'2. CALCUL TAUX OCTROI CV'!$D$10&lt;='2. CALCUL TAUX OCTROI CV'!$D$26,Z16+'2. CALCUL TAUX OCTROI CV'!$D$10,'2. CALCUL TAUX OCTROI CV'!$D$10)</f>
        <v>0</v>
      </c>
      <c r="AB16" s="12">
        <f>IF(AA16+'2. CALCUL TAUX OCTROI CV'!$D$10&lt;='2. CALCUL TAUX OCTROI CV'!$D$26,AA16+'2. CALCUL TAUX OCTROI CV'!$D$10,'2. CALCUL TAUX OCTROI CV'!$D$10)</f>
        <v>0</v>
      </c>
      <c r="AC16" s="12">
        <f>IF(AB16+'2. CALCUL TAUX OCTROI CV'!$D$10&lt;='2. CALCUL TAUX OCTROI CV'!$D$26,AB16+'2. CALCUL TAUX OCTROI CV'!$D$10,'2. CALCUL TAUX OCTROI CV'!$D$10)</f>
        <v>0</v>
      </c>
      <c r="AD16" s="12">
        <f>IF(AC16+'2. CALCUL TAUX OCTROI CV'!$D$10&lt;='2. CALCUL TAUX OCTROI CV'!$D$26,AC16+'2. CALCUL TAUX OCTROI CV'!$D$10,'2. CALCUL TAUX OCTROI CV'!$D$10)</f>
        <v>0</v>
      </c>
      <c r="AE16" s="12">
        <f>IF(AD16+'2. CALCUL TAUX OCTROI CV'!$D$10&lt;='2. CALCUL TAUX OCTROI CV'!$D$26,AD16+'2. CALCUL TAUX OCTROI CV'!$D$10,'2. CALCUL TAUX OCTROI CV'!$D$10)</f>
        <v>0</v>
      </c>
      <c r="AF16" s="12">
        <f>IF(AE16+'2. CALCUL TAUX OCTROI CV'!$D$10&lt;='2. CALCUL TAUX OCTROI CV'!$D$26,AE16+'2. CALCUL TAUX OCTROI CV'!$D$10,'2. CALCUL TAUX OCTROI CV'!$D$10)</f>
        <v>0</v>
      </c>
      <c r="AG16" s="12">
        <f>IF(AF16+'2. CALCUL TAUX OCTROI CV'!$D$10&lt;='2. CALCUL TAUX OCTROI CV'!$D$26,AF16+'2. CALCUL TAUX OCTROI CV'!$D$10,'2. CALCUL TAUX OCTROI CV'!$D$10)</f>
        <v>0</v>
      </c>
      <c r="AH16" s="12">
        <f>IF(AG16+'2. CALCUL TAUX OCTROI CV'!$D$10&lt;='2. CALCUL TAUX OCTROI CV'!$D$26,AG16+'2. CALCUL TAUX OCTROI CV'!$D$10,'2. CALCUL TAUX OCTROI CV'!$D$10)</f>
        <v>0</v>
      </c>
      <c r="AI16" s="12">
        <f>IF(AH16+'2. CALCUL TAUX OCTROI CV'!$D$10&lt;='2. CALCUL TAUX OCTROI CV'!$D$26,AH16+'2. CALCUL TAUX OCTROI CV'!$D$10,'2. CALCUL TAUX OCTROI CV'!$D$10)</f>
        <v>0</v>
      </c>
      <c r="AJ16" s="12">
        <f>IF(AI16+'2. CALCUL TAUX OCTROI CV'!$D$10&lt;='2. CALCUL TAUX OCTROI CV'!$D$26,AI16+'2. CALCUL TAUX OCTROI CV'!$D$10,'2. CALCUL TAUX OCTROI CV'!$D$10)</f>
        <v>0</v>
      </c>
      <c r="AK16" s="12">
        <f>IF(AJ16+'2. CALCUL TAUX OCTROI CV'!$D$10&lt;='2. CALCUL TAUX OCTROI CV'!$D$26,AJ16+'2. CALCUL TAUX OCTROI CV'!$D$10,'2. CALCUL TAUX OCTROI CV'!$D$10)</f>
        <v>0</v>
      </c>
      <c r="AL16" s="12">
        <f>IF(AK16+'2. CALCUL TAUX OCTROI CV'!$D$10&lt;='2. CALCUL TAUX OCTROI CV'!$D$26,AK16+'2. CALCUL TAUX OCTROI CV'!$D$10,'2. CALCUL TAUX OCTROI CV'!$D$10)</f>
        <v>0</v>
      </c>
      <c r="AM16" s="12">
        <f>IF(AL16+'2. CALCUL TAUX OCTROI CV'!$D$10&lt;='2. CALCUL TAUX OCTROI CV'!$D$26,AL16+'2. CALCUL TAUX OCTROI CV'!$D$10,'2. CALCUL TAUX OCTROI CV'!$D$10)</f>
        <v>0</v>
      </c>
    </row>
    <row r="17" spans="1:40" x14ac:dyDescent="0.2">
      <c r="A17" s="9"/>
      <c r="D17" s="12"/>
      <c r="E17" s="12"/>
      <c r="F17" s="12"/>
      <c r="G17" s="12"/>
      <c r="H17" s="12"/>
      <c r="I17" s="49"/>
      <c r="J17" s="12"/>
      <c r="K17" s="12"/>
      <c r="L17" s="12"/>
      <c r="M17" s="12"/>
      <c r="N17" s="49"/>
      <c r="O17" s="12"/>
      <c r="P17" s="12"/>
      <c r="Q17" s="12"/>
      <c r="R17" s="12"/>
      <c r="S17" s="49"/>
      <c r="T17" s="12"/>
      <c r="U17" s="12"/>
      <c r="V17" s="12"/>
      <c r="W17" s="12"/>
      <c r="X17" s="49"/>
      <c r="Y17" s="12"/>
      <c r="Z17" s="12"/>
      <c r="AA17" s="12"/>
      <c r="AB17" s="12"/>
      <c r="AC17" s="49"/>
    </row>
    <row r="18" spans="1:40" x14ac:dyDescent="0.2">
      <c r="D18" s="12"/>
      <c r="E18" s="12"/>
      <c r="F18" s="17"/>
      <c r="G18" s="12"/>
      <c r="H18" s="12"/>
      <c r="I18" s="12"/>
      <c r="J18" s="12"/>
      <c r="K18" s="12"/>
      <c r="L18" s="12"/>
      <c r="M18" s="12"/>
      <c r="N18" s="12"/>
      <c r="O18" s="12"/>
      <c r="P18" s="12"/>
      <c r="Q18" s="12"/>
      <c r="R18" s="12"/>
      <c r="S18" s="49"/>
      <c r="T18" s="12"/>
      <c r="U18" s="12"/>
      <c r="V18" s="12"/>
      <c r="W18" s="12"/>
      <c r="X18" s="49"/>
      <c r="Y18" s="12"/>
      <c r="Z18" s="12"/>
      <c r="AA18" s="12"/>
      <c r="AB18" s="12"/>
      <c r="AC18" s="49"/>
    </row>
    <row r="19" spans="1:40" s="3" customFormat="1" x14ac:dyDescent="0.2">
      <c r="A19" s="75" t="s">
        <v>86</v>
      </c>
      <c r="B19" s="64" t="s">
        <v>15</v>
      </c>
      <c r="C19" s="65" t="s">
        <v>18</v>
      </c>
      <c r="D19" s="64">
        <v>0</v>
      </c>
      <c r="E19" s="64">
        <v>1</v>
      </c>
      <c r="F19" s="64">
        <v>2</v>
      </c>
      <c r="G19" s="64">
        <v>3</v>
      </c>
      <c r="H19" s="64">
        <v>4</v>
      </c>
      <c r="I19" s="64">
        <v>5</v>
      </c>
      <c r="J19" s="64">
        <f>I19+1</f>
        <v>6</v>
      </c>
      <c r="K19" s="64">
        <f t="shared" ref="K19:R19" si="26">J19+1</f>
        <v>7</v>
      </c>
      <c r="L19" s="64">
        <f t="shared" si="26"/>
        <v>8</v>
      </c>
      <c r="M19" s="64">
        <f t="shared" si="26"/>
        <v>9</v>
      </c>
      <c r="N19" s="65">
        <f t="shared" si="26"/>
        <v>10</v>
      </c>
      <c r="O19" s="64">
        <f t="shared" si="26"/>
        <v>11</v>
      </c>
      <c r="P19" s="64">
        <f t="shared" si="26"/>
        <v>12</v>
      </c>
      <c r="Q19" s="64">
        <f t="shared" si="26"/>
        <v>13</v>
      </c>
      <c r="R19" s="64">
        <f t="shared" si="26"/>
        <v>14</v>
      </c>
      <c r="S19" s="76">
        <v>15</v>
      </c>
      <c r="T19" s="77">
        <f>S19+1</f>
        <v>16</v>
      </c>
      <c r="U19" s="77">
        <f t="shared" ref="U19:W19" si="27">T19+1</f>
        <v>17</v>
      </c>
      <c r="V19" s="77">
        <f t="shared" si="27"/>
        <v>18</v>
      </c>
      <c r="W19" s="77">
        <f t="shared" si="27"/>
        <v>19</v>
      </c>
      <c r="X19" s="76">
        <f>W19+1</f>
        <v>20</v>
      </c>
      <c r="Y19" s="77">
        <f t="shared" ref="Y19:AC19" si="28">X19+1</f>
        <v>21</v>
      </c>
      <c r="Z19" s="77">
        <f t="shared" si="28"/>
        <v>22</v>
      </c>
      <c r="AA19" s="77">
        <f t="shared" si="28"/>
        <v>23</v>
      </c>
      <c r="AB19" s="77">
        <f t="shared" si="28"/>
        <v>24</v>
      </c>
      <c r="AC19" s="76">
        <f t="shared" si="28"/>
        <v>25</v>
      </c>
      <c r="AD19" s="77">
        <f t="shared" ref="AD19" si="29">AC19+1</f>
        <v>26</v>
      </c>
      <c r="AE19" s="77">
        <f t="shared" ref="AE19" si="30">AD19+1</f>
        <v>27</v>
      </c>
      <c r="AF19" s="77">
        <f t="shared" ref="AF19" si="31">AE19+1</f>
        <v>28</v>
      </c>
      <c r="AG19" s="77">
        <f t="shared" ref="AG19" si="32">AF19+1</f>
        <v>29</v>
      </c>
      <c r="AH19" s="76">
        <f t="shared" ref="AH19" si="33">AG19+1</f>
        <v>30</v>
      </c>
      <c r="AI19" s="77">
        <f t="shared" ref="AI19" si="34">AH19+1</f>
        <v>31</v>
      </c>
      <c r="AJ19" s="77">
        <f t="shared" ref="AJ19" si="35">AI19+1</f>
        <v>32</v>
      </c>
      <c r="AK19" s="77">
        <f t="shared" ref="AK19" si="36">AJ19+1</f>
        <v>33</v>
      </c>
      <c r="AL19" s="77">
        <f t="shared" ref="AL19" si="37">AK19+1</f>
        <v>34</v>
      </c>
      <c r="AM19" s="76">
        <f t="shared" ref="AM19" si="38">AL19+1</f>
        <v>35</v>
      </c>
      <c r="AN19" s="2"/>
    </row>
    <row r="20" spans="1:40" x14ac:dyDescent="0.2">
      <c r="A20" s="67" t="s">
        <v>47</v>
      </c>
      <c r="B20" s="50" t="s">
        <v>48</v>
      </c>
      <c r="C20" s="21" t="s">
        <v>4</v>
      </c>
      <c r="D20" s="78">
        <v>1</v>
      </c>
      <c r="E20" s="78">
        <f>SUM($E3:E3)</f>
        <v>1</v>
      </c>
      <c r="F20" s="78">
        <f>SUM($E3:F3)</f>
        <v>2</v>
      </c>
      <c r="G20" s="78">
        <f>SUM($E3:G3)</f>
        <v>3</v>
      </c>
      <c r="H20" s="78">
        <f>SUM($E3:H3)</f>
        <v>4</v>
      </c>
      <c r="I20" s="78">
        <f>SUM($E3:I3)</f>
        <v>5</v>
      </c>
      <c r="J20" s="78">
        <f>SUM($E3:J3)</f>
        <v>6</v>
      </c>
      <c r="K20" s="78">
        <f>SUM($E3:K3)</f>
        <v>7</v>
      </c>
      <c r="L20" s="78">
        <f>SUM($E3:L3)</f>
        <v>8</v>
      </c>
      <c r="M20" s="78">
        <f>SUM($E3:M3)</f>
        <v>9</v>
      </c>
      <c r="N20" s="60">
        <f>SUM($E3:N3)</f>
        <v>10</v>
      </c>
      <c r="O20" s="78">
        <f>SUM($E3:O3)</f>
        <v>11</v>
      </c>
      <c r="P20" s="78">
        <f>SUM($E3:P3)</f>
        <v>12</v>
      </c>
      <c r="Q20" s="78">
        <f>SUM($E3:Q3)</f>
        <v>13</v>
      </c>
      <c r="R20" s="78">
        <f>SUM($E3:R3)</f>
        <v>14</v>
      </c>
      <c r="S20" s="60">
        <f>SUM($E3:S3)</f>
        <v>15</v>
      </c>
      <c r="T20" s="78">
        <f>SUM($E3:T3)</f>
        <v>16</v>
      </c>
      <c r="U20" s="78">
        <f>SUM($E3:U3)</f>
        <v>17</v>
      </c>
      <c r="V20" s="78">
        <f>SUM($E3:V3)</f>
        <v>18</v>
      </c>
      <c r="W20" s="78">
        <f>SUM($E3:W3)</f>
        <v>19</v>
      </c>
      <c r="X20" s="60">
        <f>SUM($E3:X3)</f>
        <v>20</v>
      </c>
      <c r="Y20" s="78">
        <f>SUM($E3:Y3)</f>
        <v>21</v>
      </c>
      <c r="Z20" s="78">
        <f>SUM($E3:Z3)</f>
        <v>22</v>
      </c>
      <c r="AA20" s="78">
        <f>SUM($E3:AA3)</f>
        <v>23</v>
      </c>
      <c r="AB20" s="78">
        <f>SUM($E3:AB3)</f>
        <v>24</v>
      </c>
      <c r="AC20" s="60">
        <f>SUM($E3:AC3)</f>
        <v>25</v>
      </c>
      <c r="AD20" s="78">
        <f>SUM($E3:AD3)</f>
        <v>26</v>
      </c>
      <c r="AE20" s="78">
        <f>SUM($E3:AE3)</f>
        <v>27</v>
      </c>
      <c r="AF20" s="78">
        <f>SUM($E3:AF3)</f>
        <v>28</v>
      </c>
      <c r="AG20" s="78">
        <f>SUM($E3:AG3)</f>
        <v>29</v>
      </c>
      <c r="AH20" s="60">
        <f>SUM($E3:AH3)</f>
        <v>30</v>
      </c>
      <c r="AI20" s="78">
        <f>SUM($E3:AI3)</f>
        <v>31</v>
      </c>
      <c r="AJ20" s="78">
        <f>SUM($E3:AJ3)</f>
        <v>32</v>
      </c>
      <c r="AK20" s="78">
        <f>SUM($E3:AK3)</f>
        <v>33</v>
      </c>
      <c r="AL20" s="78">
        <f>SUM($E3:AL3)</f>
        <v>34</v>
      </c>
      <c r="AM20" s="60">
        <f>SUM($E3:AM3)</f>
        <v>35</v>
      </c>
    </row>
    <row r="21" spans="1:40" x14ac:dyDescent="0.2">
      <c r="A21" s="67"/>
      <c r="B21" s="50"/>
      <c r="C21" s="21"/>
      <c r="D21" s="50"/>
      <c r="E21" s="50"/>
      <c r="F21" s="50"/>
      <c r="G21" s="50"/>
      <c r="H21" s="50"/>
      <c r="I21" s="50"/>
      <c r="J21" s="50"/>
      <c r="K21" s="50"/>
      <c r="L21" s="50"/>
      <c r="M21" s="50"/>
      <c r="N21" s="21"/>
      <c r="O21" s="50"/>
      <c r="P21" s="50"/>
      <c r="Q21" s="50"/>
      <c r="R21" s="50"/>
      <c r="S21" s="60"/>
      <c r="T21" s="78"/>
      <c r="U21" s="78"/>
      <c r="V21" s="78"/>
      <c r="W21" s="78"/>
      <c r="X21" s="60"/>
      <c r="Y21" s="78"/>
      <c r="Z21" s="78"/>
      <c r="AA21" s="78"/>
      <c r="AB21" s="78"/>
      <c r="AC21" s="60"/>
      <c r="AD21" s="78"/>
      <c r="AE21" s="78"/>
      <c r="AF21" s="78"/>
      <c r="AG21" s="78"/>
      <c r="AH21" s="60"/>
      <c r="AI21" s="78"/>
      <c r="AJ21" s="78"/>
      <c r="AK21" s="78"/>
      <c r="AL21" s="78"/>
      <c r="AM21" s="60"/>
    </row>
    <row r="22" spans="1:40" x14ac:dyDescent="0.2">
      <c r="A22" s="67" t="s">
        <v>56</v>
      </c>
      <c r="B22" s="50" t="s">
        <v>58</v>
      </c>
      <c r="C22" s="21" t="s">
        <v>60</v>
      </c>
      <c r="D22" s="49">
        <f>IFERROR(D23/'2. CALCUL TAUX OCTROI CV'!$D$11,0)</f>
        <v>0</v>
      </c>
      <c r="E22" s="49">
        <f>IFERROR(E23/'2. CALCUL TAUX OCTROI CV'!$D$11,0)</f>
        <v>0</v>
      </c>
      <c r="F22" s="49">
        <f>IFERROR(F23/'2. CALCUL TAUX OCTROI CV'!$D$11,0)</f>
        <v>0</v>
      </c>
      <c r="G22" s="49">
        <f>IFERROR(G23/'2. CALCUL TAUX OCTROI CV'!$D$11,0)</f>
        <v>0</v>
      </c>
      <c r="H22" s="49">
        <f>IFERROR(H23/'2. CALCUL TAUX OCTROI CV'!$D$11,0)</f>
        <v>0</v>
      </c>
      <c r="I22" s="49">
        <f>IFERROR(I23/'2. CALCUL TAUX OCTROI CV'!$D$11,0)</f>
        <v>0</v>
      </c>
      <c r="J22" s="49">
        <f>IFERROR(J23/'2. CALCUL TAUX OCTROI CV'!$D$11,0)</f>
        <v>0</v>
      </c>
      <c r="K22" s="49">
        <f>IFERROR(K23/'2. CALCUL TAUX OCTROI CV'!$D$11,0)</f>
        <v>0</v>
      </c>
      <c r="L22" s="49">
        <f>IFERROR(L23/'2. CALCUL TAUX OCTROI CV'!$D$11,0)</f>
        <v>0</v>
      </c>
      <c r="M22" s="49">
        <f>IFERROR(M23/'2. CALCUL TAUX OCTROI CV'!$D$11,0)</f>
        <v>0</v>
      </c>
      <c r="N22" s="25">
        <f>IFERROR(N23/'2. CALCUL TAUX OCTROI CV'!$D$11,0)</f>
        <v>0</v>
      </c>
      <c r="O22" s="49">
        <f>IFERROR(O23/'2. CALCUL TAUX OCTROI CV'!$D$11,0)</f>
        <v>0</v>
      </c>
      <c r="P22" s="49">
        <f>IFERROR(P23/'2. CALCUL TAUX OCTROI CV'!$D$11,0)</f>
        <v>0</v>
      </c>
      <c r="Q22" s="49">
        <f>IFERROR(Q23/'2. CALCUL TAUX OCTROI CV'!$D$11,0)</f>
        <v>0</v>
      </c>
      <c r="R22" s="49">
        <f>IFERROR(R23/'2. CALCUL TAUX OCTROI CV'!$D$11,0)</f>
        <v>0</v>
      </c>
      <c r="S22" s="25">
        <f>IFERROR(S23/'2. CALCUL TAUX OCTROI CV'!$D$11,0)</f>
        <v>0</v>
      </c>
      <c r="T22" s="49">
        <f>IFERROR(T23/'2. CALCUL TAUX OCTROI CV'!$D$11,0)</f>
        <v>0</v>
      </c>
      <c r="U22" s="49">
        <f>IFERROR(U23/'2. CALCUL TAUX OCTROI CV'!$D$11,0)</f>
        <v>0</v>
      </c>
      <c r="V22" s="49">
        <f>IFERROR(V23/'2. CALCUL TAUX OCTROI CV'!$D$11,0)</f>
        <v>0</v>
      </c>
      <c r="W22" s="49">
        <f>IFERROR(W23/'2. CALCUL TAUX OCTROI CV'!$D$11,0)</f>
        <v>0</v>
      </c>
      <c r="X22" s="25">
        <f>IFERROR(X23/'2. CALCUL TAUX OCTROI CV'!$D$11,0)</f>
        <v>0</v>
      </c>
      <c r="Y22" s="49">
        <f>IFERROR(Y23/'2. CALCUL TAUX OCTROI CV'!$D$11,0)</f>
        <v>0</v>
      </c>
      <c r="Z22" s="49">
        <f>IFERROR(Z23/'2. CALCUL TAUX OCTROI CV'!$D$11,0)</f>
        <v>0</v>
      </c>
      <c r="AA22" s="49">
        <f>IFERROR(AA23/'2. CALCUL TAUX OCTROI CV'!$D$11,0)</f>
        <v>0</v>
      </c>
      <c r="AB22" s="49">
        <f>IFERROR(AB23/'2. CALCUL TAUX OCTROI CV'!$D$11,0)</f>
        <v>0</v>
      </c>
      <c r="AC22" s="25">
        <f>IFERROR(AC23/'2. CALCUL TAUX OCTROI CV'!$D$11,0)</f>
        <v>0</v>
      </c>
      <c r="AD22" s="49">
        <f>IFERROR(AD23/'2. CALCUL TAUX OCTROI CV'!$D$11,0)</f>
        <v>0</v>
      </c>
      <c r="AE22" s="49">
        <f>IFERROR(AE23/'2. CALCUL TAUX OCTROI CV'!$D$11,0)</f>
        <v>0</v>
      </c>
      <c r="AF22" s="49">
        <f>IFERROR(AF23/'2. CALCUL TAUX OCTROI CV'!$D$11,0)</f>
        <v>0</v>
      </c>
      <c r="AG22" s="49">
        <f>IFERROR(AG23/'2. CALCUL TAUX OCTROI CV'!$D$11,0)</f>
        <v>0</v>
      </c>
      <c r="AH22" s="25">
        <f>IFERROR(AH23/'2. CALCUL TAUX OCTROI CV'!$D$11,0)</f>
        <v>0</v>
      </c>
      <c r="AI22" s="49">
        <f>IFERROR(AI23/'2. CALCUL TAUX OCTROI CV'!$D$11,0)</f>
        <v>0</v>
      </c>
      <c r="AJ22" s="49">
        <f>IFERROR(AJ23/'2. CALCUL TAUX OCTROI CV'!$D$11,0)</f>
        <v>0</v>
      </c>
      <c r="AK22" s="49">
        <f>IFERROR(AK23/'2. CALCUL TAUX OCTROI CV'!$D$11,0)</f>
        <v>0</v>
      </c>
      <c r="AL22" s="49">
        <f>IFERROR(AL23/'2. CALCUL TAUX OCTROI CV'!$D$11,0)</f>
        <v>0</v>
      </c>
      <c r="AM22" s="25">
        <f>IFERROR(AM23/'2. CALCUL TAUX OCTROI CV'!$D$11,0)</f>
        <v>0</v>
      </c>
    </row>
    <row r="23" spans="1:40" x14ac:dyDescent="0.2">
      <c r="A23" s="67" t="s">
        <v>51</v>
      </c>
      <c r="B23" s="50" t="s">
        <v>52</v>
      </c>
      <c r="C23" s="21" t="s">
        <v>55</v>
      </c>
      <c r="D23" s="49">
        <f>SUM($D6:D6)</f>
        <v>0</v>
      </c>
      <c r="E23" s="49">
        <f>SUM($D6:E6)</f>
        <v>0</v>
      </c>
      <c r="F23" s="49">
        <f>SUM($D6:F6)</f>
        <v>0</v>
      </c>
      <c r="G23" s="49">
        <f>SUM($D6:G6)</f>
        <v>0</v>
      </c>
      <c r="H23" s="49">
        <f>SUM($D6:H6)</f>
        <v>0</v>
      </c>
      <c r="I23" s="49">
        <f>SUM($D6:I6)</f>
        <v>0</v>
      </c>
      <c r="J23" s="49">
        <f>SUM($D6:J6)</f>
        <v>0</v>
      </c>
      <c r="K23" s="49">
        <f>SUM($D6:K6)</f>
        <v>0</v>
      </c>
      <c r="L23" s="49">
        <f>SUM($D6:L6)</f>
        <v>0</v>
      </c>
      <c r="M23" s="49">
        <f>SUM($D6:M6)</f>
        <v>0</v>
      </c>
      <c r="N23" s="25">
        <f>SUM($D6:N6)</f>
        <v>0</v>
      </c>
      <c r="O23" s="49">
        <f>SUM($D6:O6)</f>
        <v>0</v>
      </c>
      <c r="P23" s="49">
        <f>SUM($D6:P6)</f>
        <v>0</v>
      </c>
      <c r="Q23" s="49">
        <f>SUM($D6:Q6)</f>
        <v>0</v>
      </c>
      <c r="R23" s="49">
        <f>SUM($D6:R6)</f>
        <v>0</v>
      </c>
      <c r="S23" s="25">
        <f>SUM($D6:S6)</f>
        <v>0</v>
      </c>
      <c r="T23" s="49">
        <f>SUM($D6:T6)</f>
        <v>0</v>
      </c>
      <c r="U23" s="49">
        <f>SUM($D6:U6)</f>
        <v>0</v>
      </c>
      <c r="V23" s="49">
        <f>SUM($D6:V6)</f>
        <v>0</v>
      </c>
      <c r="W23" s="49">
        <f>SUM($D6:W6)</f>
        <v>0</v>
      </c>
      <c r="X23" s="25">
        <f>SUM($D6:X6)</f>
        <v>0</v>
      </c>
      <c r="Y23" s="49">
        <f>SUM($D6:Y6)</f>
        <v>0</v>
      </c>
      <c r="Z23" s="49">
        <f>SUM($D6:Z6)</f>
        <v>0</v>
      </c>
      <c r="AA23" s="49">
        <f>SUM($D6:AA6)</f>
        <v>0</v>
      </c>
      <c r="AB23" s="49">
        <f>SUM($D6:AB6)</f>
        <v>0</v>
      </c>
      <c r="AC23" s="25">
        <f>SUM($D6:AC6)</f>
        <v>0</v>
      </c>
      <c r="AD23" s="49">
        <f>SUM($D6:AD6)</f>
        <v>0</v>
      </c>
      <c r="AE23" s="49">
        <f>SUM($D6:AE6)</f>
        <v>0</v>
      </c>
      <c r="AF23" s="49">
        <f>SUM($D6:AF6)</f>
        <v>0</v>
      </c>
      <c r="AG23" s="49">
        <f>SUM($D6:AG6)</f>
        <v>0</v>
      </c>
      <c r="AH23" s="25">
        <f>SUM($D6:AH6)</f>
        <v>0</v>
      </c>
      <c r="AI23" s="49">
        <f>SUM($D6:AI6)</f>
        <v>0</v>
      </c>
      <c r="AJ23" s="49">
        <f>SUM($D6:AJ6)</f>
        <v>0</v>
      </c>
      <c r="AK23" s="49">
        <f>SUM($D6:AK6)</f>
        <v>0</v>
      </c>
      <c r="AL23" s="49">
        <f>SUM($D6:AL6)</f>
        <v>0</v>
      </c>
      <c r="AM23" s="25">
        <f>SUM($D6:AM6)</f>
        <v>0</v>
      </c>
    </row>
    <row r="24" spans="1:40" x14ac:dyDescent="0.2">
      <c r="A24" s="67" t="s">
        <v>57</v>
      </c>
      <c r="B24" s="50" t="s">
        <v>59</v>
      </c>
      <c r="C24" s="21" t="s">
        <v>54</v>
      </c>
      <c r="D24" s="49">
        <f>IFERROR('2. CALCUL TAUX OCTROI CV'!$D$12*D22,0)</f>
        <v>0</v>
      </c>
      <c r="E24" s="49">
        <f>IFERROR('2. CALCUL TAUX OCTROI CV'!$D$12*E22,0)</f>
        <v>0</v>
      </c>
      <c r="F24" s="49">
        <f>IFERROR('2. CALCUL TAUX OCTROI CV'!$D$12*F22,0)</f>
        <v>0</v>
      </c>
      <c r="G24" s="49">
        <f>IFERROR('2. CALCUL TAUX OCTROI CV'!$D$12*G22,0)</f>
        <v>0</v>
      </c>
      <c r="H24" s="49">
        <f>IFERROR('2. CALCUL TAUX OCTROI CV'!$D$12*H22,0)</f>
        <v>0</v>
      </c>
      <c r="I24" s="49">
        <f>IFERROR('2. CALCUL TAUX OCTROI CV'!$D$12*I22,0)</f>
        <v>0</v>
      </c>
      <c r="J24" s="49">
        <f>IFERROR('2. CALCUL TAUX OCTROI CV'!$D$12*J22,0)</f>
        <v>0</v>
      </c>
      <c r="K24" s="49">
        <f>IFERROR('2. CALCUL TAUX OCTROI CV'!$D$12*K22,0)</f>
        <v>0</v>
      </c>
      <c r="L24" s="49">
        <f>IFERROR('2. CALCUL TAUX OCTROI CV'!$D$12*L22,0)</f>
        <v>0</v>
      </c>
      <c r="M24" s="49">
        <f>IFERROR('2. CALCUL TAUX OCTROI CV'!$D$12*M22,0)</f>
        <v>0</v>
      </c>
      <c r="N24" s="25">
        <f>IFERROR('2. CALCUL TAUX OCTROI CV'!$D$12*N22,0)</f>
        <v>0</v>
      </c>
      <c r="O24" s="49">
        <f>IFERROR('2. CALCUL TAUX OCTROI CV'!$D$12*O22,0)</f>
        <v>0</v>
      </c>
      <c r="P24" s="49">
        <f>IFERROR('2. CALCUL TAUX OCTROI CV'!$D$12*P22,0)</f>
        <v>0</v>
      </c>
      <c r="Q24" s="49">
        <f>IFERROR('2. CALCUL TAUX OCTROI CV'!$D$12*Q22,0)</f>
        <v>0</v>
      </c>
      <c r="R24" s="49">
        <f>IFERROR('2. CALCUL TAUX OCTROI CV'!$D$12*R22,0)</f>
        <v>0</v>
      </c>
      <c r="S24" s="25">
        <f>IFERROR('2. CALCUL TAUX OCTROI CV'!$D$12*S22,0)</f>
        <v>0</v>
      </c>
      <c r="T24" s="49">
        <f>IFERROR('2. CALCUL TAUX OCTROI CV'!$D$12*T22,0)</f>
        <v>0</v>
      </c>
      <c r="U24" s="49">
        <f>IFERROR('2. CALCUL TAUX OCTROI CV'!$D$12*U22,0)</f>
        <v>0</v>
      </c>
      <c r="V24" s="49">
        <f>IFERROR('2. CALCUL TAUX OCTROI CV'!$D$12*V22,0)</f>
        <v>0</v>
      </c>
      <c r="W24" s="49">
        <f>IFERROR('2. CALCUL TAUX OCTROI CV'!$D$12*W22,0)</f>
        <v>0</v>
      </c>
      <c r="X24" s="25">
        <f>IFERROR('2. CALCUL TAUX OCTROI CV'!$D$12*X22,0)</f>
        <v>0</v>
      </c>
      <c r="Y24" s="49">
        <f>IFERROR('2. CALCUL TAUX OCTROI CV'!$D$12*Y22,0)</f>
        <v>0</v>
      </c>
      <c r="Z24" s="49">
        <f>IFERROR('2. CALCUL TAUX OCTROI CV'!$D$12*Z22,0)</f>
        <v>0</v>
      </c>
      <c r="AA24" s="49">
        <f>IFERROR('2. CALCUL TAUX OCTROI CV'!$D$12*AA22,0)</f>
        <v>0</v>
      </c>
      <c r="AB24" s="49">
        <f>IFERROR('2. CALCUL TAUX OCTROI CV'!$D$12*AB22,0)</f>
        <v>0</v>
      </c>
      <c r="AC24" s="25">
        <f>IFERROR('2. CALCUL TAUX OCTROI CV'!$D$12*AC22,0)</f>
        <v>0</v>
      </c>
      <c r="AD24" s="49">
        <f>IFERROR('2. CALCUL TAUX OCTROI CV'!$D$12*AD22,0)</f>
        <v>0</v>
      </c>
      <c r="AE24" s="49">
        <f>IFERROR('2. CALCUL TAUX OCTROI CV'!$D$12*AE22,0)</f>
        <v>0</v>
      </c>
      <c r="AF24" s="49">
        <f>IFERROR('2. CALCUL TAUX OCTROI CV'!$D$12*AF22,0)</f>
        <v>0</v>
      </c>
      <c r="AG24" s="49">
        <f>IFERROR('2. CALCUL TAUX OCTROI CV'!$D$12*AG22,0)</f>
        <v>0</v>
      </c>
      <c r="AH24" s="25">
        <f>IFERROR('2. CALCUL TAUX OCTROI CV'!$D$12*AH22,0)</f>
        <v>0</v>
      </c>
      <c r="AI24" s="49">
        <f>IFERROR('2. CALCUL TAUX OCTROI CV'!$D$12*AI22,0)</f>
        <v>0</v>
      </c>
      <c r="AJ24" s="49">
        <f>IFERROR('2. CALCUL TAUX OCTROI CV'!$D$12*AJ22,0)</f>
        <v>0</v>
      </c>
      <c r="AK24" s="49">
        <f>IFERROR('2. CALCUL TAUX OCTROI CV'!$D$12*AK22,0)</f>
        <v>0</v>
      </c>
      <c r="AL24" s="49">
        <f>IFERROR('2. CALCUL TAUX OCTROI CV'!$D$12*AL22,0)</f>
        <v>0</v>
      </c>
      <c r="AM24" s="25">
        <f>IFERROR('2. CALCUL TAUX OCTROI CV'!$D$12*AM22,0)</f>
        <v>0</v>
      </c>
    </row>
    <row r="25" spans="1:40" x14ac:dyDescent="0.2">
      <c r="A25" s="67"/>
      <c r="B25" s="50"/>
      <c r="C25" s="21"/>
      <c r="D25" s="50"/>
      <c r="E25" s="50"/>
      <c r="F25" s="50"/>
      <c r="G25" s="50"/>
      <c r="H25" s="50"/>
      <c r="I25" s="50"/>
      <c r="J25" s="50"/>
      <c r="K25" s="50"/>
      <c r="L25" s="50"/>
      <c r="M25" s="50"/>
      <c r="N25" s="21"/>
      <c r="O25" s="50"/>
      <c r="P25" s="50"/>
      <c r="Q25" s="50"/>
      <c r="R25" s="50"/>
      <c r="S25" s="60"/>
      <c r="T25" s="78"/>
      <c r="U25" s="78"/>
      <c r="V25" s="78"/>
      <c r="W25" s="78"/>
      <c r="X25" s="60"/>
      <c r="Y25" s="78"/>
      <c r="Z25" s="78"/>
      <c r="AA25" s="78"/>
      <c r="AB25" s="78"/>
      <c r="AC25" s="60"/>
      <c r="AD25" s="78"/>
      <c r="AE25" s="78"/>
      <c r="AF25" s="78"/>
      <c r="AG25" s="78"/>
      <c r="AH25" s="60"/>
      <c r="AI25" s="78"/>
      <c r="AJ25" s="78"/>
      <c r="AK25" s="78"/>
      <c r="AL25" s="78"/>
      <c r="AM25" s="60"/>
    </row>
    <row r="26" spans="1:40" x14ac:dyDescent="0.2">
      <c r="A26" s="67" t="s">
        <v>38</v>
      </c>
      <c r="B26" s="50" t="s">
        <v>36</v>
      </c>
      <c r="C26" s="21" t="s">
        <v>37</v>
      </c>
      <c r="D26" s="49">
        <f>SUM($D9:D9)</f>
        <v>0</v>
      </c>
      <c r="E26" s="49">
        <f>SUM($D9:E9)</f>
        <v>0</v>
      </c>
      <c r="F26" s="49">
        <f>SUM($D9:F9)</f>
        <v>0</v>
      </c>
      <c r="G26" s="49">
        <f>SUM($D9:G9)</f>
        <v>0</v>
      </c>
      <c r="H26" s="49">
        <f>SUM($D9:H9)</f>
        <v>0</v>
      </c>
      <c r="I26" s="49">
        <f>SUM($D9:I9)</f>
        <v>0</v>
      </c>
      <c r="J26" s="49">
        <f>SUM($D9:J9)</f>
        <v>0</v>
      </c>
      <c r="K26" s="49">
        <f>SUM($D9:K9)</f>
        <v>0</v>
      </c>
      <c r="L26" s="49">
        <f>SUM($D9:L9)</f>
        <v>0</v>
      </c>
      <c r="M26" s="49">
        <f>SUM($D9:M9)</f>
        <v>0</v>
      </c>
      <c r="N26" s="25">
        <f>SUM($D9:N9)</f>
        <v>0</v>
      </c>
      <c r="O26" s="49">
        <f>SUM($D9:O9)</f>
        <v>0</v>
      </c>
      <c r="P26" s="49">
        <f>SUM($D9:P9)</f>
        <v>0</v>
      </c>
      <c r="Q26" s="49">
        <f>SUM($D9:Q9)</f>
        <v>0</v>
      </c>
      <c r="R26" s="49">
        <f>SUM($D9:R9)</f>
        <v>0</v>
      </c>
      <c r="S26" s="25">
        <f>SUM($D9:S9)</f>
        <v>0</v>
      </c>
      <c r="T26" s="49">
        <f>SUM($D9:T9)</f>
        <v>0</v>
      </c>
      <c r="U26" s="49">
        <f>SUM($D9:U9)</f>
        <v>0</v>
      </c>
      <c r="V26" s="49">
        <f>SUM($D9:V9)</f>
        <v>0</v>
      </c>
      <c r="W26" s="49">
        <f>SUM($D9:W9)</f>
        <v>0</v>
      </c>
      <c r="X26" s="25">
        <f>SUM($D9:X9)</f>
        <v>0</v>
      </c>
      <c r="Y26" s="49">
        <f>SUM($D9:Y9)</f>
        <v>0</v>
      </c>
      <c r="Z26" s="49">
        <f>SUM($D9:Z9)</f>
        <v>0</v>
      </c>
      <c r="AA26" s="49">
        <f>SUM($D9:AA9)</f>
        <v>0</v>
      </c>
      <c r="AB26" s="49">
        <f>SUM($D9:AB9)</f>
        <v>0</v>
      </c>
      <c r="AC26" s="25">
        <f>SUM($D9:AC9)</f>
        <v>0</v>
      </c>
      <c r="AD26" s="49">
        <f>SUM($D9:AD9)</f>
        <v>0</v>
      </c>
      <c r="AE26" s="49">
        <f>SUM($D9:AE9)</f>
        <v>0</v>
      </c>
      <c r="AF26" s="49">
        <f>SUM($D9:AF9)</f>
        <v>0</v>
      </c>
      <c r="AG26" s="49">
        <f>SUM($D9:AG9)</f>
        <v>0</v>
      </c>
      <c r="AH26" s="25">
        <f>SUM($D9:AH9)</f>
        <v>0</v>
      </c>
      <c r="AI26" s="49">
        <f>SUM($D9:AI9)</f>
        <v>0</v>
      </c>
      <c r="AJ26" s="49">
        <f>SUM($D9:AJ9)</f>
        <v>0</v>
      </c>
      <c r="AK26" s="49">
        <f>SUM($D9:AK9)</f>
        <v>0</v>
      </c>
      <c r="AL26" s="49">
        <f>SUM($D9:AL9)</f>
        <v>0</v>
      </c>
      <c r="AM26" s="25">
        <f>SUM($D9:AM9)</f>
        <v>0</v>
      </c>
    </row>
    <row r="27" spans="1:40" x14ac:dyDescent="0.2">
      <c r="A27" s="67" t="s">
        <v>39</v>
      </c>
      <c r="B27" s="50" t="s">
        <v>42</v>
      </c>
      <c r="C27" s="21" t="s">
        <v>37</v>
      </c>
      <c r="D27" s="49">
        <f>SUM($D10:D10)</f>
        <v>0</v>
      </c>
      <c r="E27" s="49">
        <f>SUM($D10:E10)</f>
        <v>0</v>
      </c>
      <c r="F27" s="49">
        <f>SUM($D10:F10)</f>
        <v>0</v>
      </c>
      <c r="G27" s="49">
        <f>SUM($D10:G10)</f>
        <v>0</v>
      </c>
      <c r="H27" s="49">
        <f>SUM($D10:H10)</f>
        <v>0</v>
      </c>
      <c r="I27" s="49">
        <f>SUM($D10:I10)</f>
        <v>0</v>
      </c>
      <c r="J27" s="49">
        <f>SUM($D10:J10)</f>
        <v>0</v>
      </c>
      <c r="K27" s="49">
        <f>SUM($D10:K10)</f>
        <v>0</v>
      </c>
      <c r="L27" s="49">
        <f>SUM($D10:L10)</f>
        <v>0</v>
      </c>
      <c r="M27" s="49">
        <f>SUM($D10:M10)</f>
        <v>0</v>
      </c>
      <c r="N27" s="25">
        <f>SUM($D10:N10)</f>
        <v>0</v>
      </c>
      <c r="O27" s="49">
        <f>SUM($D10:O10)</f>
        <v>0</v>
      </c>
      <c r="P27" s="49">
        <f>SUM($D10:P10)</f>
        <v>0</v>
      </c>
      <c r="Q27" s="49">
        <f>SUM($D10:Q10)</f>
        <v>0</v>
      </c>
      <c r="R27" s="49">
        <f>SUM($D10:R10)</f>
        <v>0</v>
      </c>
      <c r="S27" s="25">
        <f>SUM($D10:S10)</f>
        <v>0</v>
      </c>
      <c r="T27" s="49">
        <f>SUM($D10:T10)</f>
        <v>0</v>
      </c>
      <c r="U27" s="49">
        <f>SUM($D10:U10)</f>
        <v>0</v>
      </c>
      <c r="V27" s="49">
        <f>SUM($D10:V10)</f>
        <v>0</v>
      </c>
      <c r="W27" s="49">
        <f>SUM($D10:W10)</f>
        <v>0</v>
      </c>
      <c r="X27" s="25">
        <f>SUM($D10:X10)</f>
        <v>0</v>
      </c>
      <c r="Y27" s="49">
        <f>SUM($D10:Y10)</f>
        <v>0</v>
      </c>
      <c r="Z27" s="49">
        <f>SUM($D10:Z10)</f>
        <v>0</v>
      </c>
      <c r="AA27" s="49">
        <f>SUM($D10:AA10)</f>
        <v>0</v>
      </c>
      <c r="AB27" s="49">
        <f>SUM($D10:AB10)</f>
        <v>0</v>
      </c>
      <c r="AC27" s="25">
        <f>SUM($D10:AC10)</f>
        <v>0</v>
      </c>
      <c r="AD27" s="49">
        <f>SUM($D10:AD10)</f>
        <v>0</v>
      </c>
      <c r="AE27" s="49">
        <f>SUM($D10:AE10)</f>
        <v>0</v>
      </c>
      <c r="AF27" s="49">
        <f>SUM($D10:AF10)</f>
        <v>0</v>
      </c>
      <c r="AG27" s="49">
        <f>SUM($D10:AG10)</f>
        <v>0</v>
      </c>
      <c r="AH27" s="25">
        <f>SUM($D10:AH10)</f>
        <v>0</v>
      </c>
      <c r="AI27" s="49">
        <f>SUM($D10:AI10)</f>
        <v>0</v>
      </c>
      <c r="AJ27" s="49">
        <f>SUM($D10:AJ10)</f>
        <v>0</v>
      </c>
      <c r="AK27" s="49">
        <f>SUM($D10:AK10)</f>
        <v>0</v>
      </c>
      <c r="AL27" s="49">
        <f>SUM($D10:AL10)</f>
        <v>0</v>
      </c>
      <c r="AM27" s="25">
        <f>SUM($D10:AM10)</f>
        <v>0</v>
      </c>
    </row>
    <row r="28" spans="1:40" x14ac:dyDescent="0.2">
      <c r="A28" s="67" t="s">
        <v>40</v>
      </c>
      <c r="B28" s="50" t="s">
        <v>43</v>
      </c>
      <c r="C28" s="21" t="s">
        <v>37</v>
      </c>
      <c r="D28" s="49">
        <f>SUM($D11:D11)</f>
        <v>0</v>
      </c>
      <c r="E28" s="49">
        <f>SUM($D11:E11)</f>
        <v>0</v>
      </c>
      <c r="F28" s="49">
        <f>SUM($D11:F11)</f>
        <v>0</v>
      </c>
      <c r="G28" s="49">
        <f>SUM($D11:G11)</f>
        <v>0</v>
      </c>
      <c r="H28" s="49">
        <f>SUM($D11:H11)</f>
        <v>0</v>
      </c>
      <c r="I28" s="49">
        <f>SUM($D11:I11)</f>
        <v>0</v>
      </c>
      <c r="J28" s="49">
        <f>SUM($D11:J11)</f>
        <v>0</v>
      </c>
      <c r="K28" s="49">
        <f>SUM($D11:K11)</f>
        <v>0</v>
      </c>
      <c r="L28" s="49">
        <f>SUM($D11:L11)</f>
        <v>0</v>
      </c>
      <c r="M28" s="49">
        <f>SUM($D11:M11)</f>
        <v>0</v>
      </c>
      <c r="N28" s="25">
        <f>SUM($D11:N11)</f>
        <v>0</v>
      </c>
      <c r="O28" s="49">
        <f>SUM($D11:O11)</f>
        <v>0</v>
      </c>
      <c r="P28" s="49">
        <f>SUM($D11:P11)</f>
        <v>0</v>
      </c>
      <c r="Q28" s="49">
        <f>SUM($D11:Q11)</f>
        <v>0</v>
      </c>
      <c r="R28" s="49">
        <f>SUM($D11:R11)</f>
        <v>0</v>
      </c>
      <c r="S28" s="25">
        <f>SUM($D11:S11)</f>
        <v>0</v>
      </c>
      <c r="T28" s="49">
        <f>SUM($D11:T11)</f>
        <v>0</v>
      </c>
      <c r="U28" s="49">
        <f>SUM($D11:U11)</f>
        <v>0</v>
      </c>
      <c r="V28" s="49">
        <f>SUM($D11:V11)</f>
        <v>0</v>
      </c>
      <c r="W28" s="49">
        <f>SUM($D11:W11)</f>
        <v>0</v>
      </c>
      <c r="X28" s="25">
        <f>SUM($D11:X11)</f>
        <v>0</v>
      </c>
      <c r="Y28" s="49">
        <f>SUM($D11:Y11)</f>
        <v>0</v>
      </c>
      <c r="Z28" s="49">
        <f>SUM($D11:Z11)</f>
        <v>0</v>
      </c>
      <c r="AA28" s="49">
        <f>SUM($D11:AA11)</f>
        <v>0</v>
      </c>
      <c r="AB28" s="49">
        <f>SUM($D11:AB11)</f>
        <v>0</v>
      </c>
      <c r="AC28" s="25">
        <f>SUM($D11:AC11)</f>
        <v>0</v>
      </c>
      <c r="AD28" s="49">
        <f>SUM($D11:AD11)</f>
        <v>0</v>
      </c>
      <c r="AE28" s="49">
        <f>SUM($D11:AE11)</f>
        <v>0</v>
      </c>
      <c r="AF28" s="49">
        <f>SUM($D11:AF11)</f>
        <v>0</v>
      </c>
      <c r="AG28" s="49">
        <f>SUM($D11:AG11)</f>
        <v>0</v>
      </c>
      <c r="AH28" s="25">
        <f>SUM($D11:AH11)</f>
        <v>0</v>
      </c>
      <c r="AI28" s="49">
        <f>SUM($D11:AI11)</f>
        <v>0</v>
      </c>
      <c r="AJ28" s="49">
        <f>SUM($D11:AJ11)</f>
        <v>0</v>
      </c>
      <c r="AK28" s="49">
        <f>SUM($D11:AK11)</f>
        <v>0</v>
      </c>
      <c r="AL28" s="49">
        <f>SUM($D11:AL11)</f>
        <v>0</v>
      </c>
      <c r="AM28" s="25">
        <f>SUM($D11:AM11)</f>
        <v>0</v>
      </c>
    </row>
    <row r="29" spans="1:40" x14ac:dyDescent="0.2">
      <c r="A29" s="67" t="s">
        <v>41</v>
      </c>
      <c r="B29" s="50" t="s">
        <v>44</v>
      </c>
      <c r="C29" s="21" t="s">
        <v>37</v>
      </c>
      <c r="D29" s="49">
        <f>SUM($D12:D12)</f>
        <v>0</v>
      </c>
      <c r="E29" s="49">
        <f>SUM($D12:E12)</f>
        <v>0</v>
      </c>
      <c r="F29" s="49">
        <f>SUM($D12:F12)</f>
        <v>0</v>
      </c>
      <c r="G29" s="49">
        <f>SUM($D12:G12)</f>
        <v>0</v>
      </c>
      <c r="H29" s="49">
        <f>SUM($D12:H12)</f>
        <v>0</v>
      </c>
      <c r="I29" s="49">
        <f>SUM($D12:I12)</f>
        <v>0</v>
      </c>
      <c r="J29" s="49">
        <f>SUM($D12:J12)</f>
        <v>0</v>
      </c>
      <c r="K29" s="49">
        <f>SUM($D12:K12)</f>
        <v>0</v>
      </c>
      <c r="L29" s="49">
        <f>SUM($D12:L12)</f>
        <v>0</v>
      </c>
      <c r="M29" s="49">
        <f>SUM($D12:M12)</f>
        <v>0</v>
      </c>
      <c r="N29" s="25">
        <f>SUM($D12:N12)</f>
        <v>0</v>
      </c>
      <c r="O29" s="49">
        <f>SUM($D12:O12)</f>
        <v>0</v>
      </c>
      <c r="P29" s="49">
        <f>SUM($D12:P12)</f>
        <v>0</v>
      </c>
      <c r="Q29" s="49">
        <f>SUM($D12:Q12)</f>
        <v>0</v>
      </c>
      <c r="R29" s="49">
        <f>SUM($D12:R12)</f>
        <v>0</v>
      </c>
      <c r="S29" s="25">
        <f>SUM($D12:S12)</f>
        <v>0</v>
      </c>
      <c r="T29" s="49">
        <f>SUM($D12:T12)</f>
        <v>0</v>
      </c>
      <c r="U29" s="49">
        <f>SUM($D12:U12)</f>
        <v>0</v>
      </c>
      <c r="V29" s="49">
        <f>SUM($D12:V12)</f>
        <v>0</v>
      </c>
      <c r="W29" s="49">
        <f>SUM($D12:W12)</f>
        <v>0</v>
      </c>
      <c r="X29" s="25">
        <f>SUM($D12:X12)</f>
        <v>0</v>
      </c>
      <c r="Y29" s="49">
        <f>SUM($D12:Y12)</f>
        <v>0</v>
      </c>
      <c r="Z29" s="49">
        <f>SUM($D12:Z12)</f>
        <v>0</v>
      </c>
      <c r="AA29" s="49">
        <f>SUM($D12:AA12)</f>
        <v>0</v>
      </c>
      <c r="AB29" s="49">
        <f>SUM($D12:AB12)</f>
        <v>0</v>
      </c>
      <c r="AC29" s="25">
        <f>SUM($D12:AC12)</f>
        <v>0</v>
      </c>
      <c r="AD29" s="49">
        <f>SUM($D12:AD12)</f>
        <v>0</v>
      </c>
      <c r="AE29" s="49">
        <f>SUM($D12:AE12)</f>
        <v>0</v>
      </c>
      <c r="AF29" s="49">
        <f>SUM($D12:AF12)</f>
        <v>0</v>
      </c>
      <c r="AG29" s="49">
        <f>SUM($D12:AG12)</f>
        <v>0</v>
      </c>
      <c r="AH29" s="25">
        <f>SUM($D12:AH12)</f>
        <v>0</v>
      </c>
      <c r="AI29" s="49">
        <f>SUM($D12:AI12)</f>
        <v>0</v>
      </c>
      <c r="AJ29" s="49">
        <f>SUM($D12:AJ12)</f>
        <v>0</v>
      </c>
      <c r="AK29" s="49">
        <f>SUM($D12:AK12)</f>
        <v>0</v>
      </c>
      <c r="AL29" s="49">
        <f>SUM($D12:AL12)</f>
        <v>0</v>
      </c>
      <c r="AM29" s="25">
        <f>SUM($D12:AM12)</f>
        <v>0</v>
      </c>
    </row>
    <row r="30" spans="1:40" x14ac:dyDescent="0.2">
      <c r="A30" s="67" t="s">
        <v>45</v>
      </c>
      <c r="B30" s="50" t="s">
        <v>46</v>
      </c>
      <c r="C30" s="21" t="s">
        <v>37</v>
      </c>
      <c r="D30" s="49">
        <f>SUM($D13:D13)</f>
        <v>0</v>
      </c>
      <c r="E30" s="49">
        <f>SUM($D13:E13)</f>
        <v>0</v>
      </c>
      <c r="F30" s="49">
        <f>SUM($D13:F13)</f>
        <v>0</v>
      </c>
      <c r="G30" s="49">
        <f>SUM($D13:G13)</f>
        <v>0</v>
      </c>
      <c r="H30" s="49">
        <f>SUM($D13:H13)</f>
        <v>0</v>
      </c>
      <c r="I30" s="49">
        <f>SUM($D13:I13)</f>
        <v>0</v>
      </c>
      <c r="J30" s="49">
        <f>SUM($D13:J13)</f>
        <v>0</v>
      </c>
      <c r="K30" s="49">
        <f>SUM($D13:K13)</f>
        <v>0</v>
      </c>
      <c r="L30" s="49">
        <f>SUM($D13:L13)</f>
        <v>0</v>
      </c>
      <c r="M30" s="49">
        <f>SUM($D13:M13)</f>
        <v>0</v>
      </c>
      <c r="N30" s="25">
        <f>SUM($D13:N13)</f>
        <v>0</v>
      </c>
      <c r="O30" s="49">
        <f>SUM($D13:O13)</f>
        <v>0</v>
      </c>
      <c r="P30" s="49">
        <f>SUM($D13:P13)</f>
        <v>0</v>
      </c>
      <c r="Q30" s="49">
        <f>SUM($D13:Q13)</f>
        <v>0</v>
      </c>
      <c r="R30" s="49">
        <f>SUM($D13:R13)</f>
        <v>0</v>
      </c>
      <c r="S30" s="25">
        <f>SUM($D13:S13)</f>
        <v>0</v>
      </c>
      <c r="T30" s="49">
        <f>SUM($D13:T13)</f>
        <v>0</v>
      </c>
      <c r="U30" s="49">
        <f>SUM($D13:U13)</f>
        <v>0</v>
      </c>
      <c r="V30" s="49">
        <f>SUM($D13:V13)</f>
        <v>0</v>
      </c>
      <c r="W30" s="49">
        <f>SUM($D13:W13)</f>
        <v>0</v>
      </c>
      <c r="X30" s="25">
        <f>SUM($D13:X13)</f>
        <v>0</v>
      </c>
      <c r="Y30" s="49">
        <f>SUM($D13:Y13)</f>
        <v>0</v>
      </c>
      <c r="Z30" s="49">
        <f>SUM($D13:Z13)</f>
        <v>0</v>
      </c>
      <c r="AA30" s="49">
        <f>SUM($D13:AA13)</f>
        <v>0</v>
      </c>
      <c r="AB30" s="49">
        <f>SUM($D13:AB13)</f>
        <v>0</v>
      </c>
      <c r="AC30" s="25">
        <f>SUM($D13:AC13)</f>
        <v>0</v>
      </c>
      <c r="AD30" s="49">
        <f>SUM($D13:AD13)</f>
        <v>0</v>
      </c>
      <c r="AE30" s="49">
        <f>SUM($D13:AE13)</f>
        <v>0</v>
      </c>
      <c r="AF30" s="49">
        <f>SUM($D13:AF13)</f>
        <v>0</v>
      </c>
      <c r="AG30" s="49">
        <f>SUM($D13:AG13)</f>
        <v>0</v>
      </c>
      <c r="AH30" s="25">
        <f>SUM($D13:AH13)</f>
        <v>0</v>
      </c>
      <c r="AI30" s="49">
        <f>SUM($D13:AI13)</f>
        <v>0</v>
      </c>
      <c r="AJ30" s="49">
        <f>SUM($D13:AJ13)</f>
        <v>0</v>
      </c>
      <c r="AK30" s="49">
        <f>SUM($D13:AK13)</f>
        <v>0</v>
      </c>
      <c r="AL30" s="49">
        <f>SUM($D13:AL13)</f>
        <v>0</v>
      </c>
      <c r="AM30" s="25">
        <f>SUM($D13:AM13)</f>
        <v>0</v>
      </c>
    </row>
    <row r="31" spans="1:40" x14ac:dyDescent="0.2">
      <c r="A31" s="67"/>
      <c r="B31" s="50"/>
      <c r="C31" s="21"/>
      <c r="D31" s="50"/>
      <c r="E31" s="50"/>
      <c r="F31" s="50"/>
      <c r="G31" s="50"/>
      <c r="H31" s="50"/>
      <c r="I31" s="50"/>
      <c r="J31" s="50"/>
      <c r="K31" s="50"/>
      <c r="L31" s="50"/>
      <c r="M31" s="50"/>
      <c r="N31" s="21"/>
      <c r="O31" s="50"/>
      <c r="P31" s="50"/>
      <c r="Q31" s="50"/>
      <c r="R31" s="50"/>
      <c r="S31" s="61"/>
      <c r="T31" s="79"/>
      <c r="U31" s="79"/>
      <c r="V31" s="79"/>
      <c r="W31" s="79"/>
      <c r="X31" s="61"/>
      <c r="Y31" s="79"/>
      <c r="Z31" s="79"/>
      <c r="AA31" s="79"/>
      <c r="AB31" s="79"/>
      <c r="AC31" s="61"/>
      <c r="AD31" s="79"/>
      <c r="AE31" s="79"/>
      <c r="AF31" s="79"/>
      <c r="AG31" s="79"/>
      <c r="AH31" s="61"/>
      <c r="AI31" s="79"/>
      <c r="AJ31" s="79"/>
      <c r="AK31" s="79"/>
      <c r="AL31" s="79"/>
      <c r="AM31" s="61"/>
    </row>
    <row r="32" spans="1:40" x14ac:dyDescent="0.2">
      <c r="A32" s="70" t="s">
        <v>61</v>
      </c>
      <c r="B32" s="71" t="s">
        <v>53</v>
      </c>
      <c r="C32" s="72" t="s">
        <v>62</v>
      </c>
      <c r="D32" s="73">
        <f>SUM($D15:D15)</f>
        <v>0</v>
      </c>
      <c r="E32" s="73">
        <f>SUM($D15:E15)</f>
        <v>0</v>
      </c>
      <c r="F32" s="73">
        <f>SUM($D15:F15)</f>
        <v>0</v>
      </c>
      <c r="G32" s="73">
        <f>SUM($D15:G15)</f>
        <v>0</v>
      </c>
      <c r="H32" s="73">
        <f>SUM($D15:H15)</f>
        <v>0</v>
      </c>
      <c r="I32" s="73">
        <f>SUM($D15:I15)</f>
        <v>0</v>
      </c>
      <c r="J32" s="73">
        <f>SUM($D15:J15)</f>
        <v>0</v>
      </c>
      <c r="K32" s="73">
        <f>SUM($D15:K15)</f>
        <v>0</v>
      </c>
      <c r="L32" s="73">
        <f>SUM($D15:L15)</f>
        <v>0</v>
      </c>
      <c r="M32" s="73">
        <f>SUM($D15:M15)</f>
        <v>0</v>
      </c>
      <c r="N32" s="74">
        <f>SUM($D15:N15)</f>
        <v>0</v>
      </c>
      <c r="O32" s="73">
        <f>SUM($D15:O15)</f>
        <v>0</v>
      </c>
      <c r="P32" s="73">
        <f>SUM($D15:P15)</f>
        <v>0</v>
      </c>
      <c r="Q32" s="73">
        <f>SUM($D15:Q15)</f>
        <v>0</v>
      </c>
      <c r="R32" s="73">
        <f>SUM($D15:R15)</f>
        <v>0</v>
      </c>
      <c r="S32" s="74">
        <f>SUM($D15:S15)</f>
        <v>0</v>
      </c>
      <c r="T32" s="73">
        <f>SUM($D15:T15)</f>
        <v>0</v>
      </c>
      <c r="U32" s="73">
        <f>SUM($D15:U15)</f>
        <v>0</v>
      </c>
      <c r="V32" s="73">
        <f>SUM($D15:V15)</f>
        <v>0</v>
      </c>
      <c r="W32" s="73">
        <f>SUM($D15:W15)</f>
        <v>0</v>
      </c>
      <c r="X32" s="74">
        <f>SUM($D15:X15)</f>
        <v>0</v>
      </c>
      <c r="Y32" s="73">
        <f>SUM($D15:Y15)</f>
        <v>0</v>
      </c>
      <c r="Z32" s="73">
        <f>SUM($D15:Z15)</f>
        <v>0</v>
      </c>
      <c r="AA32" s="73">
        <f>SUM($D15:AA15)</f>
        <v>0</v>
      </c>
      <c r="AB32" s="73">
        <f>SUM($D15:AB15)</f>
        <v>0</v>
      </c>
      <c r="AC32" s="74">
        <f>SUM($D15:AC15)</f>
        <v>0</v>
      </c>
      <c r="AD32" s="73">
        <f>SUM($D15:AD15)</f>
        <v>0</v>
      </c>
      <c r="AE32" s="73">
        <f>SUM($D15:AE15)</f>
        <v>0</v>
      </c>
      <c r="AF32" s="73">
        <f>SUM($D15:AF15)</f>
        <v>0</v>
      </c>
      <c r="AG32" s="73">
        <f>SUM($D15:AG15)</f>
        <v>0</v>
      </c>
      <c r="AH32" s="74">
        <f>SUM($D15:AH15)</f>
        <v>0</v>
      </c>
      <c r="AI32" s="73">
        <f>SUM($D15:AI15)</f>
        <v>0</v>
      </c>
      <c r="AJ32" s="73">
        <f>SUM($D15:AJ15)</f>
        <v>0</v>
      </c>
      <c r="AK32" s="73">
        <f>SUM($D15:AK15)</f>
        <v>0</v>
      </c>
      <c r="AL32" s="73">
        <f>SUM($D15:AL15)</f>
        <v>0</v>
      </c>
      <c r="AM32" s="74">
        <f>SUM($D15:AM15)</f>
        <v>0</v>
      </c>
    </row>
    <row r="33" spans="14:34" x14ac:dyDescent="0.2">
      <c r="N33" s="50"/>
      <c r="AD33" s="7"/>
      <c r="AE33" s="7"/>
      <c r="AF33" s="7"/>
      <c r="AG33" s="7"/>
      <c r="AH33" s="7"/>
    </row>
  </sheetData>
  <sheetProtection algorithmName="SHA-512" hashValue="7/pxGtDbbZZ+ibcmEwPID+vLckOwjvijden/yMIjERVP1RmF3GRJ992v8l/hB7t9imvOweipJrkW9DPJ0acvyw==" saltValue="BvNRiC0C8U+OZ0qvYstTQQ==" spinCount="100000" sheet="1" objects="1" scenarios="1"/>
  <pageMargins left="0.7" right="0.7" top="0.75" bottom="0.75" header="0.3" footer="0.3"/>
  <pageSetup paperSize="9" scale="44" fitToWidth="4" orientation="landscape" r:id="rId1"/>
  <colBreaks count="6" manualBreakCount="6">
    <brk id="9" max="1048575" man="1"/>
    <brk id="14" max="1048575" man="1"/>
    <brk id="19" max="1048575" man="1"/>
    <brk id="24" max="1048575" man="1"/>
    <brk id="29" max="1048575" man="1"/>
    <brk id="3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3" ma:contentTypeDescription="Crée un document." ma:contentTypeScope="" ma:versionID="c27a296737912631655d418fe5b45105">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8ce6f1baac23484a15ec1efe8092b1a8"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2E377C-76D2-4FC6-BD3C-51420A5DA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20712-424a-4400-ad0c-f33a0c7e775a"/>
    <ds:schemaRef ds:uri="f4ba004b-9e9a-49ed-84ff-f3311c109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02D5B5-BBC0-4F22-8E50-C7D1C6B10705}">
  <ds:schemaRefs>
    <ds:schemaRef ds:uri="d2020712-424a-4400-ad0c-f33a0c7e775a"/>
    <ds:schemaRef ds:uri="f4ba004b-9e9a-49ed-84ff-f3311c109b55"/>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4230550-CAF4-4589-9826-361C87AB07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Feuilles de calcul</vt:lpstr>
      </vt:variant>
      <vt:variant>
        <vt:i4>3</vt:i4>
      </vt:variant>
      <vt:variant>
        <vt:lpstr>Graphiques</vt:lpstr>
      </vt:variant>
      <vt:variant>
        <vt:i4>1</vt:i4>
      </vt:variant>
      <vt:variant>
        <vt:lpstr>Plages nommées</vt:lpstr>
      </vt:variant>
      <vt:variant>
        <vt:i4>4</vt:i4>
      </vt:variant>
    </vt:vector>
  </HeadingPairs>
  <TitlesOfParts>
    <vt:vector size="8" baseType="lpstr">
      <vt:lpstr>1. INTRODUCTION</vt:lpstr>
      <vt:lpstr>2. CALCUL TAUX OCTROI CV</vt:lpstr>
      <vt:lpstr>3. CALCUL CPMA</vt:lpstr>
      <vt:lpstr>2. FIG-TAUX CV (2)</vt:lpstr>
      <vt:lpstr>'3. CALCUL CPMA'!Impression_des_titres</vt:lpstr>
      <vt:lpstr>parametres</vt:lpstr>
      <vt:lpstr>'1. INTRODUCTION'!Zone_d_impression</vt:lpstr>
      <vt:lpstr>'2. CALCUL TAUX OCTROI CV'!Zone_d_impression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SPW-ENERGIE</dc:creator>
  <cp:keywords/>
  <dc:description/>
  <cp:lastModifiedBy>Olivier Squilbin</cp:lastModifiedBy>
  <cp:lastPrinted>2021-07-23T14:33:50Z</cp:lastPrinted>
  <dcterms:created xsi:type="dcterms:W3CDTF">2019-06-28T14:14:47Z</dcterms:created>
  <dcterms:modified xsi:type="dcterms:W3CDTF">2022-01-14T08:06:41Z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ies>
</file>