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pirotechbe.sharepoint.com/sites/Expert_CC2/Documents partages/CC_RapportsAudit-Analyses/Ass Tech/Methodologie et templates/AuditSuivi/"/>
    </mc:Choice>
  </mc:AlternateContent>
  <xr:revisionPtr revIDLastSave="261" documentId="8_{F665C73B-A0FF-4E89-AEF1-8BB19A1704EF}" xr6:coauthVersionLast="47" xr6:coauthVersionMax="47" xr10:uidLastSave="{64F390D0-AEB7-4E16-96C5-16A5493E17FC}"/>
  <workbookProtection workbookAlgorithmName="SHA-512" workbookHashValue="N26JtuxoeGi1kJRu8aGDMhmqWi/pqomStc5q/0jliaCiWwOknVxI2YXO0V39hJVsfDSr3x4CS4I6UdLIixcGww==" workbookSaltValue="dO6SbYVyg0i0YUKuXi+Ycg==" workbookSpinCount="100000" lockStructure="1"/>
  <bookViews>
    <workbookView xWindow="57480" yWindow="-120" windowWidth="29040" windowHeight="15720" tabRatio="458" activeTab="3" xr2:uid="{A434A138-5E15-493B-B937-3E2AE7A59378}"/>
  </bookViews>
  <sheets>
    <sheet name="Entête " sheetId="3" r:id="rId1"/>
    <sheet name="A lire" sheetId="9" r:id="rId2"/>
    <sheet name="VecteursIN" sheetId="7" r:id="rId3"/>
    <sheet name="Usages" sheetId="6" r:id="rId4"/>
    <sheet name="AA" sheetId="4" r:id="rId5"/>
    <sheet name="Résultats_Indices" sheetId="11" r:id="rId6"/>
    <sheet name="Résultats_Pistes" sheetId="14" r:id="rId7"/>
    <sheet name="Paramètres" sheetId="12" r:id="rId8"/>
  </sheets>
  <externalReferences>
    <externalReference r:id="rId9"/>
  </externalReferences>
  <definedNames>
    <definedName name="___PP9">#REF!</definedName>
    <definedName name="__PP9">#REF!</definedName>
    <definedName name="_xlnm._FilterDatabase" localSheetId="4" hidden="1">AA!$A$4:$AI$24</definedName>
    <definedName name="_PP9">#REF!</definedName>
    <definedName name="_xlnm.Database" localSheetId="4">#REF!</definedName>
    <definedName name="_xlnm.Database" localSheetId="2">#REF!</definedName>
    <definedName name="_xlnm.Database">#REF!</definedName>
    <definedName name="COM_25">#REF!</definedName>
    <definedName name="COM_29">#REF!</definedName>
    <definedName name="EDI_10">#REF!</definedName>
    <definedName name="EDI_8">#REF!</definedName>
    <definedName name="EDI_9">#REF!</definedName>
    <definedName name="EGla_11">#REF!</definedName>
    <definedName name="Epsilon">#REF!</definedName>
    <definedName name="GEN_4">#REF!</definedName>
    <definedName name="GEN_5">#REF!</definedName>
    <definedName name="GrondLambda" localSheetId="4">#REF!</definedName>
    <definedName name="GrondLambda" localSheetId="2">[1]Constantes0!$B$2</definedName>
    <definedName name="GrondLambda">#REF!</definedName>
    <definedName name="GrondwaterfactorGw" localSheetId="4">#REF!</definedName>
    <definedName name="GrondwaterfactorGw" localSheetId="2">[1]Constantes0!$B$3</definedName>
    <definedName name="GrondwaterfactorGw">#REF!</definedName>
    <definedName name="_xlnm.Print_Titles" localSheetId="4">#REF!</definedName>
    <definedName name="_xlnm.Print_Titles" localSheetId="2">#REF!</definedName>
    <definedName name="_xlnm.Print_Titles">#REF!</definedName>
    <definedName name="JparCal">#REF!</definedName>
    <definedName name="NomClient">#REF!</definedName>
    <definedName name="PRIX">#REF!</definedName>
    <definedName name="qry_Export_Efficience">#REF!</definedName>
    <definedName name="qry_Export_EfficienceCO2">#REF!</definedName>
    <definedName name="Sigma">#REF!</definedName>
    <definedName name="table" localSheetId="4">#REF!</definedName>
    <definedName name="table" localSheetId="2">[1]Constantes!$A$8:$A$9</definedName>
    <definedName name="table">#REF!</definedName>
    <definedName name="TCONSCh" localSheetId="4">#REF!</definedName>
    <definedName name="TCONSCh" localSheetId="2">#REF!</definedName>
    <definedName name="TCONSCh">#REF!</definedName>
    <definedName name="TCONSFd" localSheetId="4">#REF!</definedName>
    <definedName name="TCONSFd" localSheetId="2">#REF!</definedName>
    <definedName name="TCONSFd">#REF!</definedName>
    <definedName name="Touinon" localSheetId="4">#REF!</definedName>
    <definedName name="Touinon" localSheetId="2">[1]Constantes!$A$8:$B$9</definedName>
    <definedName name="Touinon">#REF!</definedName>
    <definedName name="WeerstandRse" localSheetId="4">#REF!</definedName>
    <definedName name="WeerstandRse" localSheetId="2">[1]Constantes0!$B$5</definedName>
    <definedName name="WeerstandRse">#REF!</definedName>
    <definedName name="WeerstandRsi" localSheetId="4">#REF!</definedName>
    <definedName name="WeerstandRsi" localSheetId="2">[1]Constantes0!$B$4</definedName>
    <definedName name="WeerstandRsi">#REF!</definedName>
    <definedName name="ZéroAbs">#REF!</definedName>
    <definedName name="_xlnm.Print_Area" localSheetId="0">'Entête '!$A$1:$F$30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4" i="6" l="1" a="1"/>
  <c r="A64" i="6" s="1"/>
  <c r="A50" i="6" a="1"/>
  <c r="A50" i="6" s="1"/>
  <c r="A51" i="6" a="1"/>
  <c r="A51" i="6" s="1"/>
  <c r="A52" i="6" a="1"/>
  <c r="A52" i="6" s="1"/>
  <c r="A53" i="6" a="1"/>
  <c r="A53" i="6" s="1"/>
  <c r="A54" i="6" a="1"/>
  <c r="A54" i="6" s="1"/>
  <c r="A55" i="6" a="1"/>
  <c r="A55" i="6" s="1"/>
  <c r="A56" i="6" a="1"/>
  <c r="A56" i="6" s="1"/>
  <c r="A57" i="6" a="1"/>
  <c r="A57" i="6" s="1"/>
  <c r="A58" i="6" a="1"/>
  <c r="A58" i="6" s="1"/>
  <c r="A59" i="6" a="1"/>
  <c r="A59" i="6" s="1"/>
  <c r="A60" i="6" a="1"/>
  <c r="A60" i="6" s="1"/>
  <c r="A61" i="6" a="1"/>
  <c r="A61" i="6" s="1"/>
  <c r="A62" i="6" a="1"/>
  <c r="A62" i="6" s="1"/>
  <c r="A63" i="6" a="1"/>
  <c r="A63" i="6" s="1"/>
  <c r="A25" i="6" a="1"/>
  <c r="A25" i="6" s="1"/>
  <c r="A26" i="6" a="1"/>
  <c r="A26" i="6" s="1"/>
  <c r="A27" i="6" a="1"/>
  <c r="A27" i="6" s="1"/>
  <c r="A28" i="6" a="1"/>
  <c r="A28" i="6" s="1"/>
  <c r="A29" i="6" a="1"/>
  <c r="A29" i="6" s="1"/>
  <c r="A30" i="6" a="1"/>
  <c r="A30" i="6" s="1"/>
  <c r="A31" i="6" a="1"/>
  <c r="A31" i="6" s="1"/>
  <c r="A32" i="6" a="1"/>
  <c r="A32" i="6" s="1"/>
  <c r="A33" i="6" a="1"/>
  <c r="A33" i="6" s="1"/>
  <c r="A34" i="6" a="1"/>
  <c r="A34" i="6" s="1"/>
  <c r="A35" i="6" a="1"/>
  <c r="A35" i="6" s="1"/>
  <c r="A36" i="6" a="1"/>
  <c r="A36" i="6" s="1"/>
  <c r="A37" i="6" a="1"/>
  <c r="A37" i="6" s="1"/>
  <c r="A38" i="6" a="1"/>
  <c r="A38" i="6" s="1"/>
  <c r="A39" i="6" a="1"/>
  <c r="A39" i="6" s="1"/>
  <c r="A40" i="6" a="1"/>
  <c r="A40" i="6" s="1"/>
  <c r="A41" i="6" a="1"/>
  <c r="A41" i="6" s="1"/>
  <c r="A42" i="6" a="1"/>
  <c r="A42" i="6" s="1"/>
  <c r="A43" i="6" a="1"/>
  <c r="A43" i="6" s="1"/>
  <c r="A44" i="6" a="1"/>
  <c r="A44" i="6" s="1"/>
  <c r="A45" i="6" a="1"/>
  <c r="A45" i="6" s="1"/>
  <c r="A46" i="6" a="1"/>
  <c r="A46" i="6" s="1"/>
  <c r="A47" i="6" a="1"/>
  <c r="A47" i="6" s="1"/>
  <c r="A48" i="6" a="1"/>
  <c r="A48" i="6" s="1"/>
  <c r="A49" i="6" a="1"/>
  <c r="A49" i="6" s="1"/>
  <c r="A102" i="4" a="1"/>
  <c r="A102" i="4" s="1"/>
  <c r="B102" i="4" a="1"/>
  <c r="B102" i="4" s="1"/>
  <c r="J102" i="4"/>
  <c r="M102" i="4"/>
  <c r="O102" i="4" s="1"/>
  <c r="AH102" i="4"/>
  <c r="AI102" i="4"/>
  <c r="A103" i="4" a="1"/>
  <c r="A103" i="4" s="1"/>
  <c r="B103" i="4" a="1"/>
  <c r="B103" i="4" s="1"/>
  <c r="J103" i="4"/>
  <c r="M103" i="4"/>
  <c r="O103" i="4" s="1"/>
  <c r="AH103" i="4"/>
  <c r="AI103" i="4"/>
  <c r="A104" i="4" a="1"/>
  <c r="A104" i="4" s="1"/>
  <c r="B104" i="4" a="1"/>
  <c r="B104" i="4" s="1"/>
  <c r="J104" i="4"/>
  <c r="M104" i="4"/>
  <c r="O104" i="4" s="1"/>
  <c r="AH104" i="4"/>
  <c r="AI104" i="4"/>
  <c r="A65" i="4" a="1"/>
  <c r="A65" i="4" s="1"/>
  <c r="B65" i="4" a="1"/>
  <c r="B65" i="4" s="1"/>
  <c r="J65" i="4"/>
  <c r="M65" i="4"/>
  <c r="O65" i="4" s="1"/>
  <c r="AH65" i="4"/>
  <c r="AI65" i="4"/>
  <c r="A66" i="4" a="1"/>
  <c r="A66" i="4" s="1"/>
  <c r="B66" i="4" a="1"/>
  <c r="B66" i="4" s="1"/>
  <c r="J66" i="4"/>
  <c r="M66" i="4"/>
  <c r="O66" i="4" s="1"/>
  <c r="AH66" i="4"/>
  <c r="AI66" i="4"/>
  <c r="A67" i="4" a="1"/>
  <c r="A67" i="4" s="1"/>
  <c r="B67" i="4" a="1"/>
  <c r="B67" i="4" s="1"/>
  <c r="J67" i="4"/>
  <c r="M67" i="4"/>
  <c r="O67" i="4" s="1"/>
  <c r="AH67" i="4"/>
  <c r="AI67" i="4"/>
  <c r="A68" i="4" a="1"/>
  <c r="A68" i="4" s="1"/>
  <c r="B68" i="4" a="1"/>
  <c r="B68" i="4" s="1"/>
  <c r="J68" i="4"/>
  <c r="M68" i="4"/>
  <c r="O68" i="4" s="1"/>
  <c r="AH68" i="4"/>
  <c r="AI68" i="4"/>
  <c r="A69" i="4" a="1"/>
  <c r="A69" i="4" s="1"/>
  <c r="B69" i="4" a="1"/>
  <c r="B69" i="4" s="1"/>
  <c r="J69" i="4"/>
  <c r="M69" i="4"/>
  <c r="O69" i="4" s="1"/>
  <c r="AH69" i="4"/>
  <c r="AI69" i="4"/>
  <c r="A70" i="4" a="1"/>
  <c r="A70" i="4" s="1"/>
  <c r="B70" i="4" a="1"/>
  <c r="B70" i="4" s="1"/>
  <c r="J70" i="4"/>
  <c r="M70" i="4"/>
  <c r="O70" i="4" s="1"/>
  <c r="AH70" i="4"/>
  <c r="AI70" i="4"/>
  <c r="A71" i="4" a="1"/>
  <c r="A71" i="4" s="1"/>
  <c r="B71" i="4" a="1"/>
  <c r="B71" i="4" s="1"/>
  <c r="J71" i="4"/>
  <c r="M71" i="4"/>
  <c r="O71" i="4" s="1"/>
  <c r="AH71" i="4"/>
  <c r="AI71" i="4"/>
  <c r="A72" i="4" a="1"/>
  <c r="A72" i="4" s="1"/>
  <c r="B72" i="4" a="1"/>
  <c r="B72" i="4" s="1"/>
  <c r="J72" i="4"/>
  <c r="M72" i="4"/>
  <c r="O72" i="4" s="1"/>
  <c r="AH72" i="4"/>
  <c r="AI72" i="4"/>
  <c r="A73" i="4" a="1"/>
  <c r="A73" i="4" s="1"/>
  <c r="B73" i="4" a="1"/>
  <c r="B73" i="4" s="1"/>
  <c r="J73" i="4"/>
  <c r="M73" i="4"/>
  <c r="O73" i="4" s="1"/>
  <c r="AH73" i="4"/>
  <c r="AI73" i="4"/>
  <c r="A74" i="4" a="1"/>
  <c r="A74" i="4" s="1"/>
  <c r="B74" i="4" a="1"/>
  <c r="B74" i="4" s="1"/>
  <c r="J74" i="4"/>
  <c r="M74" i="4"/>
  <c r="O74" i="4" s="1"/>
  <c r="AH74" i="4"/>
  <c r="AI74" i="4"/>
  <c r="A75" i="4" a="1"/>
  <c r="A75" i="4" s="1"/>
  <c r="B75" i="4" a="1"/>
  <c r="B75" i="4" s="1"/>
  <c r="J75" i="4"/>
  <c r="M75" i="4"/>
  <c r="O75" i="4" s="1"/>
  <c r="AH75" i="4"/>
  <c r="AI75" i="4"/>
  <c r="A76" i="4" a="1"/>
  <c r="A76" i="4" s="1"/>
  <c r="B76" i="4" a="1"/>
  <c r="B76" i="4" s="1"/>
  <c r="J76" i="4"/>
  <c r="M76" i="4"/>
  <c r="O76" i="4" s="1"/>
  <c r="AH76" i="4"/>
  <c r="AI76" i="4"/>
  <c r="A77" i="4" a="1"/>
  <c r="A77" i="4" s="1"/>
  <c r="B77" i="4" a="1"/>
  <c r="B77" i="4" s="1"/>
  <c r="J77" i="4"/>
  <c r="M77" i="4"/>
  <c r="O77" i="4" s="1"/>
  <c r="AH77" i="4"/>
  <c r="AI77" i="4"/>
  <c r="A78" i="4" a="1"/>
  <c r="A78" i="4" s="1"/>
  <c r="B78" i="4" a="1"/>
  <c r="B78" i="4" s="1"/>
  <c r="J78" i="4"/>
  <c r="M78" i="4"/>
  <c r="O78" i="4" s="1"/>
  <c r="AH78" i="4"/>
  <c r="AI78" i="4"/>
  <c r="A79" i="4" a="1"/>
  <c r="A79" i="4" s="1"/>
  <c r="B79" i="4" a="1"/>
  <c r="B79" i="4" s="1"/>
  <c r="J79" i="4"/>
  <c r="M79" i="4"/>
  <c r="O79" i="4" s="1"/>
  <c r="AH79" i="4"/>
  <c r="AI79" i="4"/>
  <c r="A80" i="4" a="1"/>
  <c r="A80" i="4" s="1"/>
  <c r="B80" i="4" a="1"/>
  <c r="B80" i="4" s="1"/>
  <c r="J80" i="4"/>
  <c r="M80" i="4"/>
  <c r="O80" i="4" s="1"/>
  <c r="AH80" i="4"/>
  <c r="AI80" i="4"/>
  <c r="A81" i="4" a="1"/>
  <c r="A81" i="4" s="1"/>
  <c r="B81" i="4" a="1"/>
  <c r="B81" i="4" s="1"/>
  <c r="J81" i="4"/>
  <c r="M81" i="4"/>
  <c r="O81" i="4" s="1"/>
  <c r="AH81" i="4"/>
  <c r="AI81" i="4"/>
  <c r="A82" i="4" a="1"/>
  <c r="A82" i="4" s="1"/>
  <c r="B82" i="4" a="1"/>
  <c r="B82" i="4" s="1"/>
  <c r="J82" i="4"/>
  <c r="M82" i="4"/>
  <c r="O82" i="4" s="1"/>
  <c r="AH82" i="4"/>
  <c r="AI82" i="4"/>
  <c r="A83" i="4" a="1"/>
  <c r="A83" i="4" s="1"/>
  <c r="B83" i="4" a="1"/>
  <c r="B83" i="4" s="1"/>
  <c r="J83" i="4"/>
  <c r="M83" i="4"/>
  <c r="O83" i="4" s="1"/>
  <c r="AH83" i="4"/>
  <c r="AI83" i="4"/>
  <c r="A84" i="4" a="1"/>
  <c r="A84" i="4" s="1"/>
  <c r="B84" i="4" a="1"/>
  <c r="B84" i="4" s="1"/>
  <c r="J84" i="4"/>
  <c r="M84" i="4"/>
  <c r="O84" i="4" s="1"/>
  <c r="AH84" i="4"/>
  <c r="AI84" i="4"/>
  <c r="A85" i="4" a="1"/>
  <c r="A85" i="4" s="1"/>
  <c r="B85" i="4" a="1"/>
  <c r="B85" i="4" s="1"/>
  <c r="J85" i="4"/>
  <c r="M85" i="4"/>
  <c r="O85" i="4" s="1"/>
  <c r="AH85" i="4"/>
  <c r="AI85" i="4"/>
  <c r="A86" i="4" a="1"/>
  <c r="A86" i="4" s="1"/>
  <c r="B86" i="4" a="1"/>
  <c r="B86" i="4" s="1"/>
  <c r="J86" i="4"/>
  <c r="M86" i="4"/>
  <c r="O86" i="4" s="1"/>
  <c r="AH86" i="4"/>
  <c r="AI86" i="4"/>
  <c r="A87" i="4" a="1"/>
  <c r="A87" i="4" s="1"/>
  <c r="B87" i="4" a="1"/>
  <c r="B87" i="4" s="1"/>
  <c r="J87" i="4"/>
  <c r="M87" i="4"/>
  <c r="O87" i="4" s="1"/>
  <c r="AH87" i="4"/>
  <c r="AI87" i="4"/>
  <c r="A88" i="4" a="1"/>
  <c r="A88" i="4" s="1"/>
  <c r="B88" i="4" a="1"/>
  <c r="B88" i="4" s="1"/>
  <c r="J88" i="4"/>
  <c r="M88" i="4"/>
  <c r="O88" i="4" s="1"/>
  <c r="AH88" i="4"/>
  <c r="AI88" i="4"/>
  <c r="A89" i="4" a="1"/>
  <c r="A89" i="4" s="1"/>
  <c r="B89" i="4" a="1"/>
  <c r="B89" i="4" s="1"/>
  <c r="J89" i="4"/>
  <c r="M89" i="4"/>
  <c r="O89" i="4" s="1"/>
  <c r="AH89" i="4"/>
  <c r="AI89" i="4"/>
  <c r="A90" i="4" a="1"/>
  <c r="A90" i="4" s="1"/>
  <c r="B90" i="4" a="1"/>
  <c r="B90" i="4" s="1"/>
  <c r="J90" i="4"/>
  <c r="M90" i="4"/>
  <c r="O90" i="4" s="1"/>
  <c r="AH90" i="4"/>
  <c r="AI90" i="4"/>
  <c r="A91" i="4" a="1"/>
  <c r="A91" i="4" s="1"/>
  <c r="B91" i="4" a="1"/>
  <c r="B91" i="4" s="1"/>
  <c r="J91" i="4"/>
  <c r="M91" i="4"/>
  <c r="O91" i="4" s="1"/>
  <c r="AH91" i="4"/>
  <c r="AI91" i="4"/>
  <c r="A92" i="4" a="1"/>
  <c r="A92" i="4" s="1"/>
  <c r="B92" i="4" a="1"/>
  <c r="B92" i="4" s="1"/>
  <c r="J92" i="4"/>
  <c r="M92" i="4"/>
  <c r="O92" i="4" s="1"/>
  <c r="AH92" i="4"/>
  <c r="AI92" i="4"/>
  <c r="A93" i="4" a="1"/>
  <c r="A93" i="4" s="1"/>
  <c r="B93" i="4" a="1"/>
  <c r="B93" i="4" s="1"/>
  <c r="J93" i="4"/>
  <c r="M93" i="4"/>
  <c r="O93" i="4" s="1"/>
  <c r="AH93" i="4"/>
  <c r="AI93" i="4"/>
  <c r="A94" i="4" a="1"/>
  <c r="A94" i="4" s="1"/>
  <c r="B94" i="4" a="1"/>
  <c r="B94" i="4" s="1"/>
  <c r="J94" i="4"/>
  <c r="M94" i="4"/>
  <c r="O94" i="4" s="1"/>
  <c r="AH94" i="4"/>
  <c r="AI94" i="4"/>
  <c r="A95" i="4" a="1"/>
  <c r="A95" i="4" s="1"/>
  <c r="B95" i="4" a="1"/>
  <c r="B95" i="4" s="1"/>
  <c r="J95" i="4"/>
  <c r="M95" i="4"/>
  <c r="O95" i="4" s="1"/>
  <c r="AH95" i="4"/>
  <c r="AI95" i="4"/>
  <c r="A96" i="4" a="1"/>
  <c r="A96" i="4" s="1"/>
  <c r="B96" i="4" a="1"/>
  <c r="B96" i="4" s="1"/>
  <c r="J96" i="4"/>
  <c r="M96" i="4"/>
  <c r="O96" i="4" s="1"/>
  <c r="AH96" i="4"/>
  <c r="AI96" i="4"/>
  <c r="A97" i="4" a="1"/>
  <c r="A97" i="4" s="1"/>
  <c r="B97" i="4" a="1"/>
  <c r="B97" i="4" s="1"/>
  <c r="J97" i="4"/>
  <c r="M97" i="4"/>
  <c r="O97" i="4" s="1"/>
  <c r="AH97" i="4"/>
  <c r="AI97" i="4"/>
  <c r="A98" i="4" a="1"/>
  <c r="A98" i="4" s="1"/>
  <c r="B98" i="4" a="1"/>
  <c r="B98" i="4" s="1"/>
  <c r="J98" i="4"/>
  <c r="M98" i="4"/>
  <c r="O98" i="4" s="1"/>
  <c r="AH98" i="4"/>
  <c r="AI98" i="4"/>
  <c r="A99" i="4" a="1"/>
  <c r="A99" i="4" s="1"/>
  <c r="B99" i="4" a="1"/>
  <c r="B99" i="4" s="1"/>
  <c r="J99" i="4"/>
  <c r="M99" i="4"/>
  <c r="O99" i="4" s="1"/>
  <c r="AH99" i="4"/>
  <c r="AI99" i="4"/>
  <c r="A100" i="4" a="1"/>
  <c r="A100" i="4" s="1"/>
  <c r="B100" i="4" a="1"/>
  <c r="B100" i="4" s="1"/>
  <c r="J100" i="4"/>
  <c r="M100" i="4"/>
  <c r="O100" i="4" s="1"/>
  <c r="AH100" i="4"/>
  <c r="AI100" i="4"/>
  <c r="A101" i="4" a="1"/>
  <c r="A101" i="4" s="1"/>
  <c r="B101" i="4" a="1"/>
  <c r="B101" i="4" s="1"/>
  <c r="J101" i="4"/>
  <c r="M101" i="4"/>
  <c r="O101" i="4"/>
  <c r="AH101" i="4"/>
  <c r="AI101" i="4"/>
  <c r="AH5" i="4"/>
  <c r="A61" i="4" a="1"/>
  <c r="A61" i="4" s="1"/>
  <c r="B61" i="4" a="1"/>
  <c r="B61" i="4" s="1"/>
  <c r="J61" i="4"/>
  <c r="M61" i="4"/>
  <c r="O61" i="4" s="1"/>
  <c r="AH61" i="4"/>
  <c r="AI61" i="4"/>
  <c r="A62" i="4" a="1"/>
  <c r="A62" i="4" s="1"/>
  <c r="B62" i="4" a="1"/>
  <c r="B62" i="4" s="1"/>
  <c r="J62" i="4"/>
  <c r="M62" i="4"/>
  <c r="O62" i="4" s="1"/>
  <c r="AH62" i="4"/>
  <c r="AI62" i="4"/>
  <c r="A63" i="4" a="1"/>
  <c r="A63" i="4" s="1"/>
  <c r="B63" i="4" a="1"/>
  <c r="B63" i="4" s="1"/>
  <c r="J63" i="4"/>
  <c r="M63" i="4"/>
  <c r="O63" i="4" s="1"/>
  <c r="AH63" i="4"/>
  <c r="AI63" i="4"/>
  <c r="A64" i="4" a="1"/>
  <c r="A64" i="4" s="1"/>
  <c r="B64" i="4" a="1"/>
  <c r="B64" i="4" s="1"/>
  <c r="J64" i="4"/>
  <c r="M64" i="4"/>
  <c r="O64" i="4" s="1"/>
  <c r="AH64" i="4"/>
  <c r="AI64" i="4"/>
  <c r="A25" i="4" a="1"/>
  <c r="A25" i="4" s="1"/>
  <c r="B25" i="4" a="1"/>
  <c r="B25" i="4" s="1"/>
  <c r="J25" i="4"/>
  <c r="M25" i="4"/>
  <c r="O25" i="4" s="1"/>
  <c r="AH25" i="4"/>
  <c r="AI25" i="4"/>
  <c r="A26" i="4" a="1"/>
  <c r="A26" i="4" s="1"/>
  <c r="B26" i="4" a="1"/>
  <c r="B26" i="4" s="1"/>
  <c r="J26" i="4"/>
  <c r="M26" i="4"/>
  <c r="O26" i="4" s="1"/>
  <c r="AH26" i="4"/>
  <c r="AI26" i="4"/>
  <c r="A27" i="4" a="1"/>
  <c r="A27" i="4" s="1"/>
  <c r="B27" i="4" a="1"/>
  <c r="B27" i="4" s="1"/>
  <c r="J27" i="4"/>
  <c r="M27" i="4"/>
  <c r="O27" i="4" s="1"/>
  <c r="AH27" i="4"/>
  <c r="AI27" i="4"/>
  <c r="A28" i="4" a="1"/>
  <c r="A28" i="4" s="1"/>
  <c r="B28" i="4" a="1"/>
  <c r="B28" i="4" s="1"/>
  <c r="J28" i="4"/>
  <c r="M28" i="4"/>
  <c r="O28" i="4" s="1"/>
  <c r="AH28" i="4"/>
  <c r="AI28" i="4"/>
  <c r="A29" i="4" a="1"/>
  <c r="A29" i="4" s="1"/>
  <c r="B29" i="4" a="1"/>
  <c r="B29" i="4" s="1"/>
  <c r="J29" i="4"/>
  <c r="M29" i="4"/>
  <c r="O29" i="4" s="1"/>
  <c r="AH29" i="4"/>
  <c r="AI29" i="4"/>
  <c r="A30" i="4" a="1"/>
  <c r="A30" i="4" s="1"/>
  <c r="B30" i="4" a="1"/>
  <c r="B30" i="4" s="1"/>
  <c r="J30" i="4"/>
  <c r="M30" i="4"/>
  <c r="O30" i="4" s="1"/>
  <c r="AH30" i="4"/>
  <c r="AI30" i="4"/>
  <c r="A31" i="4" a="1"/>
  <c r="A31" i="4" s="1"/>
  <c r="B31" i="4" a="1"/>
  <c r="B31" i="4" s="1"/>
  <c r="J31" i="4"/>
  <c r="M31" i="4"/>
  <c r="O31" i="4" s="1"/>
  <c r="AH31" i="4"/>
  <c r="AI31" i="4"/>
  <c r="A32" i="4" a="1"/>
  <c r="A32" i="4" s="1"/>
  <c r="B32" i="4" a="1"/>
  <c r="B32" i="4" s="1"/>
  <c r="J32" i="4"/>
  <c r="M32" i="4"/>
  <c r="O32" i="4" s="1"/>
  <c r="AH32" i="4"/>
  <c r="AI32" i="4"/>
  <c r="A33" i="4" a="1"/>
  <c r="A33" i="4" s="1"/>
  <c r="B33" i="4" a="1"/>
  <c r="B33" i="4" s="1"/>
  <c r="J33" i="4"/>
  <c r="M33" i="4"/>
  <c r="O33" i="4" s="1"/>
  <c r="AH33" i="4"/>
  <c r="AI33" i="4"/>
  <c r="A34" i="4" a="1"/>
  <c r="A34" i="4" s="1"/>
  <c r="B34" i="4" a="1"/>
  <c r="B34" i="4" s="1"/>
  <c r="J34" i="4"/>
  <c r="M34" i="4"/>
  <c r="O34" i="4" s="1"/>
  <c r="AH34" i="4"/>
  <c r="AI34" i="4"/>
  <c r="A35" i="4" a="1"/>
  <c r="A35" i="4" s="1"/>
  <c r="B35" i="4" a="1"/>
  <c r="B35" i="4" s="1"/>
  <c r="J35" i="4"/>
  <c r="M35" i="4"/>
  <c r="O35" i="4" s="1"/>
  <c r="AH35" i="4"/>
  <c r="AI35" i="4"/>
  <c r="A36" i="4" a="1"/>
  <c r="A36" i="4" s="1"/>
  <c r="B36" i="4" a="1"/>
  <c r="B36" i="4" s="1"/>
  <c r="J36" i="4"/>
  <c r="M36" i="4"/>
  <c r="O36" i="4" s="1"/>
  <c r="AH36" i="4"/>
  <c r="AI36" i="4"/>
  <c r="A37" i="4" a="1"/>
  <c r="A37" i="4" s="1"/>
  <c r="B37" i="4" a="1"/>
  <c r="B37" i="4" s="1"/>
  <c r="J37" i="4"/>
  <c r="M37" i="4"/>
  <c r="O37" i="4" s="1"/>
  <c r="AH37" i="4"/>
  <c r="AI37" i="4"/>
  <c r="A38" i="4" a="1"/>
  <c r="A38" i="4" s="1"/>
  <c r="B38" i="4" a="1"/>
  <c r="B38" i="4" s="1"/>
  <c r="J38" i="4"/>
  <c r="M38" i="4"/>
  <c r="O38" i="4" s="1"/>
  <c r="AH38" i="4"/>
  <c r="AI38" i="4"/>
  <c r="A39" i="4" a="1"/>
  <c r="A39" i="4" s="1"/>
  <c r="B39" i="4" a="1"/>
  <c r="B39" i="4" s="1"/>
  <c r="J39" i="4"/>
  <c r="M39" i="4"/>
  <c r="O39" i="4" s="1"/>
  <c r="AH39" i="4"/>
  <c r="AI39" i="4"/>
  <c r="A40" i="4" a="1"/>
  <c r="A40" i="4" s="1"/>
  <c r="B40" i="4" a="1"/>
  <c r="B40" i="4" s="1"/>
  <c r="J40" i="4"/>
  <c r="M40" i="4"/>
  <c r="O40" i="4" s="1"/>
  <c r="AH40" i="4"/>
  <c r="AI40" i="4"/>
  <c r="A41" i="4" a="1"/>
  <c r="A41" i="4" s="1"/>
  <c r="B41" i="4" a="1"/>
  <c r="B41" i="4" s="1"/>
  <c r="J41" i="4"/>
  <c r="M41" i="4"/>
  <c r="O41" i="4" s="1"/>
  <c r="AH41" i="4"/>
  <c r="AI41" i="4"/>
  <c r="A42" i="4" a="1"/>
  <c r="A42" i="4" s="1"/>
  <c r="B42" i="4" a="1"/>
  <c r="B42" i="4" s="1"/>
  <c r="J42" i="4"/>
  <c r="M42" i="4"/>
  <c r="O42" i="4" s="1"/>
  <c r="AH42" i="4"/>
  <c r="AI42" i="4"/>
  <c r="A43" i="4" a="1"/>
  <c r="A43" i="4" s="1"/>
  <c r="B43" i="4" a="1"/>
  <c r="B43" i="4" s="1"/>
  <c r="J43" i="4"/>
  <c r="M43" i="4"/>
  <c r="O43" i="4" s="1"/>
  <c r="AH43" i="4"/>
  <c r="AI43" i="4"/>
  <c r="A44" i="4" a="1"/>
  <c r="A44" i="4" s="1"/>
  <c r="B44" i="4" a="1"/>
  <c r="B44" i="4" s="1"/>
  <c r="J44" i="4"/>
  <c r="M44" i="4"/>
  <c r="O44" i="4" s="1"/>
  <c r="AH44" i="4"/>
  <c r="AI44" i="4"/>
  <c r="A45" i="4" a="1"/>
  <c r="A45" i="4" s="1"/>
  <c r="B45" i="4" a="1"/>
  <c r="B45" i="4" s="1"/>
  <c r="J45" i="4"/>
  <c r="M45" i="4"/>
  <c r="O45" i="4" s="1"/>
  <c r="AH45" i="4"/>
  <c r="AI45" i="4"/>
  <c r="A46" i="4" a="1"/>
  <c r="A46" i="4" s="1"/>
  <c r="B46" i="4" a="1"/>
  <c r="B46" i="4" s="1"/>
  <c r="J46" i="4"/>
  <c r="M46" i="4"/>
  <c r="O46" i="4" s="1"/>
  <c r="AH46" i="4"/>
  <c r="AI46" i="4"/>
  <c r="A47" i="4" a="1"/>
  <c r="A47" i="4" s="1"/>
  <c r="B47" i="4" a="1"/>
  <c r="B47" i="4" s="1"/>
  <c r="J47" i="4"/>
  <c r="M47" i="4"/>
  <c r="O47" i="4" s="1"/>
  <c r="AH47" i="4"/>
  <c r="AI47" i="4"/>
  <c r="A48" i="4" a="1"/>
  <c r="A48" i="4" s="1"/>
  <c r="B48" i="4" a="1"/>
  <c r="B48" i="4" s="1"/>
  <c r="J48" i="4"/>
  <c r="M48" i="4"/>
  <c r="O48" i="4" s="1"/>
  <c r="AH48" i="4"/>
  <c r="AI48" i="4"/>
  <c r="A49" i="4" a="1"/>
  <c r="A49" i="4" s="1"/>
  <c r="B49" i="4" a="1"/>
  <c r="B49" i="4" s="1"/>
  <c r="J49" i="4"/>
  <c r="M49" i="4"/>
  <c r="O49" i="4" s="1"/>
  <c r="AH49" i="4"/>
  <c r="AI49" i="4"/>
  <c r="A50" i="4" a="1"/>
  <c r="A50" i="4" s="1"/>
  <c r="B50" i="4" a="1"/>
  <c r="B50" i="4" s="1"/>
  <c r="J50" i="4"/>
  <c r="M50" i="4"/>
  <c r="O50" i="4" s="1"/>
  <c r="AH50" i="4"/>
  <c r="AI50" i="4"/>
  <c r="A51" i="4" a="1"/>
  <c r="A51" i="4" s="1"/>
  <c r="B51" i="4" a="1"/>
  <c r="B51" i="4" s="1"/>
  <c r="J51" i="4"/>
  <c r="M51" i="4"/>
  <c r="O51" i="4" s="1"/>
  <c r="AH51" i="4"/>
  <c r="AI51" i="4"/>
  <c r="A52" i="4" a="1"/>
  <c r="A52" i="4" s="1"/>
  <c r="B52" i="4" a="1"/>
  <c r="B52" i="4" s="1"/>
  <c r="J52" i="4"/>
  <c r="M52" i="4"/>
  <c r="O52" i="4" s="1"/>
  <c r="AH52" i="4"/>
  <c r="AI52" i="4"/>
  <c r="A53" i="4" a="1"/>
  <c r="A53" i="4" s="1"/>
  <c r="B53" i="4" a="1"/>
  <c r="B53" i="4" s="1"/>
  <c r="J53" i="4"/>
  <c r="M53" i="4"/>
  <c r="O53" i="4" s="1"/>
  <c r="AH53" i="4"/>
  <c r="AI53" i="4"/>
  <c r="A54" i="4" a="1"/>
  <c r="A54" i="4" s="1"/>
  <c r="B54" i="4" a="1"/>
  <c r="B54" i="4" s="1"/>
  <c r="J54" i="4"/>
  <c r="M54" i="4"/>
  <c r="O54" i="4" s="1"/>
  <c r="AH54" i="4"/>
  <c r="AI54" i="4"/>
  <c r="A55" i="4" a="1"/>
  <c r="A55" i="4" s="1"/>
  <c r="B55" i="4" a="1"/>
  <c r="B55" i="4" s="1"/>
  <c r="J55" i="4"/>
  <c r="M55" i="4"/>
  <c r="O55" i="4" s="1"/>
  <c r="AH55" i="4"/>
  <c r="AI55" i="4"/>
  <c r="A56" i="4" a="1"/>
  <c r="A56" i="4" s="1"/>
  <c r="B56" i="4" a="1"/>
  <c r="B56" i="4" s="1"/>
  <c r="J56" i="4"/>
  <c r="M56" i="4"/>
  <c r="O56" i="4" s="1"/>
  <c r="AH56" i="4"/>
  <c r="AI56" i="4"/>
  <c r="A57" i="4" a="1"/>
  <c r="A57" i="4" s="1"/>
  <c r="B57" i="4" a="1"/>
  <c r="B57" i="4" s="1"/>
  <c r="J57" i="4"/>
  <c r="M57" i="4"/>
  <c r="O57" i="4" s="1"/>
  <c r="AH57" i="4"/>
  <c r="AI57" i="4"/>
  <c r="A58" i="4" a="1"/>
  <c r="A58" i="4" s="1"/>
  <c r="B58" i="4" a="1"/>
  <c r="B58" i="4" s="1"/>
  <c r="J58" i="4"/>
  <c r="M58" i="4"/>
  <c r="O58" i="4" s="1"/>
  <c r="AH58" i="4"/>
  <c r="AI58" i="4"/>
  <c r="A59" i="4" a="1"/>
  <c r="A59" i="4" s="1"/>
  <c r="B59" i="4" a="1"/>
  <c r="B59" i="4" s="1"/>
  <c r="J59" i="4"/>
  <c r="M59" i="4"/>
  <c r="O59" i="4" s="1"/>
  <c r="AH59" i="4"/>
  <c r="AI59" i="4"/>
  <c r="A60" i="4" a="1"/>
  <c r="A60" i="4" s="1"/>
  <c r="B60" i="4" a="1"/>
  <c r="B60" i="4" s="1"/>
  <c r="J60" i="4"/>
  <c r="M60" i="4"/>
  <c r="O60" i="4" s="1"/>
  <c r="AH60" i="4"/>
  <c r="AI60" i="4"/>
  <c r="A5" i="6" a="1"/>
  <c r="A5" i="6" s="1"/>
  <c r="D7" i="7"/>
  <c r="E7" i="7"/>
  <c r="F7" i="7"/>
  <c r="G7" i="7"/>
  <c r="H7" i="7"/>
  <c r="I7" i="7"/>
  <c r="J7" i="7"/>
  <c r="K7" i="7"/>
  <c r="D21" i="11"/>
  <c r="E21" i="11"/>
  <c r="F21" i="11"/>
  <c r="G21" i="11"/>
  <c r="H21" i="11"/>
  <c r="I21" i="11"/>
  <c r="J21" i="11"/>
  <c r="K21" i="11"/>
  <c r="C21" i="11"/>
  <c r="E5" i="14"/>
  <c r="F5" i="14" s="1"/>
  <c r="G5" i="14" s="1"/>
  <c r="H5" i="14" s="1"/>
  <c r="I5" i="14" s="1"/>
  <c r="J5" i="14" s="1"/>
  <c r="K5" i="14" s="1"/>
  <c r="L5" i="14" s="1"/>
  <c r="Q2" i="12" l="1"/>
  <c r="U9" i="7" l="1"/>
  <c r="T9" i="7"/>
  <c r="S9" i="7"/>
  <c r="R9" i="7"/>
  <c r="Q9" i="7"/>
  <c r="P9" i="7"/>
  <c r="O9" i="7"/>
  <c r="N9" i="7"/>
  <c r="M9" i="7"/>
  <c r="K9" i="7"/>
  <c r="J9" i="7"/>
  <c r="I9" i="7"/>
  <c r="H9" i="7"/>
  <c r="G9" i="7"/>
  <c r="F9" i="7"/>
  <c r="E9" i="7"/>
  <c r="D9" i="7"/>
  <c r="A9" i="7" a="1"/>
  <c r="A9" i="7" s="1"/>
  <c r="A5" i="7" a="1"/>
  <c r="A5" i="7" s="1"/>
  <c r="A6" i="7" a="1"/>
  <c r="A6" i="7" s="1"/>
  <c r="A7" i="7" a="1"/>
  <c r="A7" i="7" s="1"/>
  <c r="A8" i="7" a="1"/>
  <c r="A8" i="7" s="1"/>
  <c r="A10" i="7" a="1"/>
  <c r="A10" i="7" s="1"/>
  <c r="A13" i="7" a="1"/>
  <c r="A13" i="7" s="1"/>
  <c r="A14" i="7" a="1"/>
  <c r="A14" i="7" s="1"/>
  <c r="A15" i="7" a="1"/>
  <c r="A15" i="7" s="1"/>
  <c r="A16" i="7" a="1"/>
  <c r="A16" i="7" s="1"/>
  <c r="A19" i="7" a="1"/>
  <c r="A19" i="7" s="1"/>
  <c r="A20" i="7" a="1"/>
  <c r="A20" i="7" s="1"/>
  <c r="A21" i="7" a="1"/>
  <c r="A21" i="7" s="1"/>
  <c r="A22" i="7" a="1"/>
  <c r="A22" i="7" s="1"/>
  <c r="A23" i="7" a="1"/>
  <c r="A23" i="7" s="1"/>
  <c r="A24" i="7" a="1"/>
  <c r="A24" i="7" s="1"/>
  <c r="A25" i="7" a="1"/>
  <c r="A25" i="7" s="1"/>
  <c r="A28" i="7" a="1"/>
  <c r="A28" i="7" s="1"/>
  <c r="A29" i="7" a="1"/>
  <c r="A29" i="7" s="1"/>
  <c r="A30" i="7" a="1"/>
  <c r="A30" i="7" s="1"/>
  <c r="A31" i="7" a="1"/>
  <c r="A31" i="7" s="1"/>
  <c r="A32" i="7" a="1"/>
  <c r="A32" i="7" s="1"/>
  <c r="A33" i="7" a="1"/>
  <c r="A33" i="7" s="1"/>
  <c r="A34" i="7" a="1"/>
  <c r="A34" i="7" s="1"/>
  <c r="A35" i="7" a="1"/>
  <c r="A35" i="7" s="1"/>
  <c r="A4" i="7" a="1"/>
  <c r="A4" i="7" s="1"/>
  <c r="A6" i="6" a="1"/>
  <c r="A6" i="6" s="1"/>
  <c r="A7" i="6" a="1"/>
  <c r="A7" i="6" s="1"/>
  <c r="A8" i="6" a="1"/>
  <c r="A8" i="6" s="1"/>
  <c r="A9" i="6" a="1"/>
  <c r="A9" i="6" s="1"/>
  <c r="A10" i="6" a="1"/>
  <c r="A10" i="6" s="1"/>
  <c r="A11" i="6" a="1"/>
  <c r="A11" i="6" s="1"/>
  <c r="A12" i="6" a="1"/>
  <c r="A12" i="6" s="1"/>
  <c r="A13" i="6" a="1"/>
  <c r="A13" i="6" s="1"/>
  <c r="A14" i="6" a="1"/>
  <c r="A14" i="6" s="1"/>
  <c r="A15" i="6" a="1"/>
  <c r="A15" i="6" s="1"/>
  <c r="A16" i="6" a="1"/>
  <c r="A16" i="6" s="1"/>
  <c r="A17" i="6" a="1"/>
  <c r="A17" i="6" s="1"/>
  <c r="A18" i="6" a="1"/>
  <c r="A18" i="6" s="1"/>
  <c r="A19" i="6" a="1"/>
  <c r="A19" i="6" s="1"/>
  <c r="A20" i="6" a="1"/>
  <c r="A20" i="6" s="1"/>
  <c r="A21" i="6" a="1"/>
  <c r="A21" i="6" s="1"/>
  <c r="A22" i="6" a="1"/>
  <c r="A22" i="6" s="1"/>
  <c r="A23" i="6" a="1"/>
  <c r="A23" i="6" s="1"/>
  <c r="A24" i="6" a="1"/>
  <c r="A24" i="6" s="1"/>
  <c r="C7" i="7" l="1"/>
  <c r="C9" i="7" s="1"/>
  <c r="C31" i="11"/>
  <c r="D31" i="11" s="1"/>
  <c r="E31" i="11" s="1"/>
  <c r="F31" i="11" s="1"/>
  <c r="G31" i="11" s="1"/>
  <c r="H31" i="11" s="1"/>
  <c r="I31" i="11" s="1"/>
  <c r="J31" i="11" s="1"/>
  <c r="K31" i="11" s="1"/>
  <c r="C28" i="11"/>
  <c r="D28" i="11" s="1"/>
  <c r="E28" i="11" s="1"/>
  <c r="F28" i="11" s="1"/>
  <c r="G28" i="11" s="1"/>
  <c r="H28" i="11" s="1"/>
  <c r="I28" i="11" s="1"/>
  <c r="J28" i="11" s="1"/>
  <c r="K28" i="11" s="1"/>
  <c r="C34" i="11"/>
  <c r="D34" i="11" s="1"/>
  <c r="E34" i="11" s="1"/>
  <c r="F34" i="11" s="1"/>
  <c r="G34" i="11" s="1"/>
  <c r="H34" i="11" s="1"/>
  <c r="I34" i="11" s="1"/>
  <c r="J34" i="11" s="1"/>
  <c r="K34" i="11" s="1"/>
  <c r="C29" i="11"/>
  <c r="D29" i="11" s="1"/>
  <c r="E29" i="11" s="1"/>
  <c r="F29" i="11" s="1"/>
  <c r="G29" i="11" s="1"/>
  <c r="H29" i="11" s="1"/>
  <c r="I29" i="11" s="1"/>
  <c r="J29" i="11" s="1"/>
  <c r="K29" i="11" s="1"/>
  <c r="C35" i="11"/>
  <c r="D35" i="11" s="1"/>
  <c r="E35" i="11" s="1"/>
  <c r="F35" i="11" s="1"/>
  <c r="G35" i="11" s="1"/>
  <c r="H35" i="11" s="1"/>
  <c r="I35" i="11" s="1"/>
  <c r="J35" i="11" s="1"/>
  <c r="K35" i="11" s="1"/>
  <c r="C30" i="11"/>
  <c r="D30" i="11" s="1"/>
  <c r="E30" i="11" s="1"/>
  <c r="F30" i="11" s="1"/>
  <c r="G30" i="11" s="1"/>
  <c r="H30" i="11" s="1"/>
  <c r="I30" i="11" s="1"/>
  <c r="J30" i="11" s="1"/>
  <c r="K30" i="11" s="1"/>
  <c r="C36" i="11"/>
  <c r="D36" i="11" s="1"/>
  <c r="E36" i="11" s="1"/>
  <c r="F36" i="11" s="1"/>
  <c r="G36" i="11" s="1"/>
  <c r="H36" i="11" s="1"/>
  <c r="I36" i="11" s="1"/>
  <c r="J36" i="11" s="1"/>
  <c r="K36" i="11" s="1"/>
  <c r="C37" i="11"/>
  <c r="D37" i="11" s="1"/>
  <c r="E37" i="11" s="1"/>
  <c r="F37" i="11" s="1"/>
  <c r="G37" i="11" s="1"/>
  <c r="H37" i="11" s="1"/>
  <c r="I37" i="11" s="1"/>
  <c r="J37" i="11" s="1"/>
  <c r="K37" i="11" s="1"/>
  <c r="E14" i="14"/>
  <c r="F14" i="14"/>
  <c r="G14" i="14"/>
  <c r="H14" i="14"/>
  <c r="I14" i="14"/>
  <c r="S14" i="14" s="1"/>
  <c r="J14" i="14"/>
  <c r="T14" i="14" s="1"/>
  <c r="K14" i="14"/>
  <c r="L14" i="14"/>
  <c r="E15" i="14"/>
  <c r="F15" i="14"/>
  <c r="G15" i="14"/>
  <c r="H15" i="14"/>
  <c r="R15" i="14" s="1"/>
  <c r="I15" i="14"/>
  <c r="J15" i="14"/>
  <c r="T15" i="14" s="1"/>
  <c r="K15" i="14"/>
  <c r="L15" i="14"/>
  <c r="E16" i="14"/>
  <c r="F16" i="14"/>
  <c r="G16" i="14"/>
  <c r="H16" i="14"/>
  <c r="R16" i="14" s="1"/>
  <c r="I16" i="14"/>
  <c r="J16" i="14"/>
  <c r="K16" i="14"/>
  <c r="L16" i="14"/>
  <c r="V16" i="14" s="1"/>
  <c r="E17" i="14"/>
  <c r="F17" i="14"/>
  <c r="G17" i="14"/>
  <c r="H17" i="14"/>
  <c r="R17" i="14" s="1"/>
  <c r="I17" i="14"/>
  <c r="J17" i="14"/>
  <c r="T17" i="14" s="1"/>
  <c r="K17" i="14"/>
  <c r="U17" i="14" s="1"/>
  <c r="L17" i="14"/>
  <c r="E18" i="14"/>
  <c r="F18" i="14"/>
  <c r="G18" i="14"/>
  <c r="H18" i="14"/>
  <c r="I18" i="14"/>
  <c r="S18" i="14" s="1"/>
  <c r="J18" i="14"/>
  <c r="T18" i="14" s="1"/>
  <c r="K18" i="14"/>
  <c r="U18" i="14" s="1"/>
  <c r="L18" i="14"/>
  <c r="V18" i="14" s="1"/>
  <c r="E19" i="14"/>
  <c r="F19" i="14"/>
  <c r="G19" i="14"/>
  <c r="H19" i="14"/>
  <c r="I19" i="14"/>
  <c r="S19" i="14" s="1"/>
  <c r="J19" i="14"/>
  <c r="T19" i="14" s="1"/>
  <c r="K19" i="14"/>
  <c r="U19" i="14" s="1"/>
  <c r="L19" i="14"/>
  <c r="V19" i="14" s="1"/>
  <c r="E20" i="14"/>
  <c r="F20" i="14"/>
  <c r="G20" i="14"/>
  <c r="H20" i="14"/>
  <c r="R20" i="14" s="1"/>
  <c r="I20" i="14"/>
  <c r="S20" i="14" s="1"/>
  <c r="J20" i="14"/>
  <c r="T20" i="14" s="1"/>
  <c r="K20" i="14"/>
  <c r="L20" i="14"/>
  <c r="V20" i="14" s="1"/>
  <c r="E21" i="14"/>
  <c r="O21" i="14" s="1"/>
  <c r="F21" i="14"/>
  <c r="G21" i="14"/>
  <c r="H21" i="14"/>
  <c r="R21" i="14" s="1"/>
  <c r="I21" i="14"/>
  <c r="J21" i="14"/>
  <c r="T21" i="14" s="1"/>
  <c r="K21" i="14"/>
  <c r="U21" i="14" s="1"/>
  <c r="L21" i="14"/>
  <c r="V21" i="14" s="1"/>
  <c r="E22" i="14"/>
  <c r="F22" i="14"/>
  <c r="G22" i="14"/>
  <c r="H22" i="14"/>
  <c r="R22" i="14" s="1"/>
  <c r="I22" i="14"/>
  <c r="S22" i="14" s="1"/>
  <c r="J22" i="14"/>
  <c r="T22" i="14" s="1"/>
  <c r="K22" i="14"/>
  <c r="L22" i="14"/>
  <c r="V22" i="14" s="1"/>
  <c r="E23" i="14"/>
  <c r="F23" i="14"/>
  <c r="G23" i="14"/>
  <c r="H23" i="14"/>
  <c r="I23" i="14"/>
  <c r="J23" i="14"/>
  <c r="T23" i="14" s="1"/>
  <c r="K23" i="14"/>
  <c r="U23" i="14" s="1"/>
  <c r="L23" i="14"/>
  <c r="E24" i="14"/>
  <c r="O24" i="14" s="1"/>
  <c r="F24" i="14"/>
  <c r="G24" i="14"/>
  <c r="H24" i="14"/>
  <c r="I24" i="14"/>
  <c r="J24" i="14"/>
  <c r="T24" i="14" s="1"/>
  <c r="K24" i="14"/>
  <c r="L24" i="14"/>
  <c r="V24" i="14" s="1"/>
  <c r="E25" i="14"/>
  <c r="F25" i="14"/>
  <c r="G25" i="14"/>
  <c r="H25" i="14"/>
  <c r="I25" i="14"/>
  <c r="J25" i="14"/>
  <c r="T25" i="14" s="1"/>
  <c r="K25" i="14"/>
  <c r="U25" i="14" s="1"/>
  <c r="L25" i="14"/>
  <c r="V25" i="14" s="1"/>
  <c r="E26" i="14"/>
  <c r="F26" i="14"/>
  <c r="G26" i="14"/>
  <c r="H26" i="14"/>
  <c r="R26" i="14" s="1"/>
  <c r="I26" i="14"/>
  <c r="S26" i="14" s="1"/>
  <c r="J26" i="14"/>
  <c r="T26" i="14" s="1"/>
  <c r="K26" i="14"/>
  <c r="L26" i="14"/>
  <c r="V26" i="14" s="1"/>
  <c r="E27" i="14"/>
  <c r="F27" i="14"/>
  <c r="G27" i="14"/>
  <c r="H27" i="14"/>
  <c r="R27" i="14" s="1"/>
  <c r="I27" i="14"/>
  <c r="J27" i="14"/>
  <c r="T27" i="14" s="1"/>
  <c r="K27" i="14"/>
  <c r="U27" i="14" s="1"/>
  <c r="L27" i="14"/>
  <c r="E28" i="14"/>
  <c r="F28" i="14"/>
  <c r="G28" i="14"/>
  <c r="H28" i="14"/>
  <c r="I28" i="14"/>
  <c r="S28" i="14" s="1"/>
  <c r="J28" i="14"/>
  <c r="T28" i="14" s="1"/>
  <c r="K28" i="14"/>
  <c r="L28" i="14"/>
  <c r="V28" i="14" s="1"/>
  <c r="E29" i="14"/>
  <c r="F29" i="14"/>
  <c r="G29" i="14"/>
  <c r="H29" i="14"/>
  <c r="I29" i="14"/>
  <c r="J29" i="14"/>
  <c r="T29" i="14" s="1"/>
  <c r="K29" i="14"/>
  <c r="U29" i="14" s="1"/>
  <c r="L29" i="14"/>
  <c r="V29" i="14" s="1"/>
  <c r="E30" i="14"/>
  <c r="F30" i="14"/>
  <c r="G30" i="14"/>
  <c r="H30" i="14"/>
  <c r="R30" i="14" s="1"/>
  <c r="I30" i="14"/>
  <c r="S30" i="14" s="1"/>
  <c r="J30" i="14"/>
  <c r="T30" i="14" s="1"/>
  <c r="K30" i="14"/>
  <c r="L30" i="14"/>
  <c r="V30" i="14" s="1"/>
  <c r="E31" i="14"/>
  <c r="F31" i="14"/>
  <c r="G31" i="14"/>
  <c r="H31" i="14"/>
  <c r="R31" i="14" s="1"/>
  <c r="I31" i="14"/>
  <c r="J31" i="14"/>
  <c r="T31" i="14" s="1"/>
  <c r="K31" i="14"/>
  <c r="U31" i="14" s="1"/>
  <c r="L31" i="14"/>
  <c r="V31" i="14" s="1"/>
  <c r="E32" i="14"/>
  <c r="F32" i="14"/>
  <c r="G32" i="14"/>
  <c r="H32" i="14"/>
  <c r="I32" i="14"/>
  <c r="S32" i="14" s="1"/>
  <c r="J32" i="14"/>
  <c r="T32" i="14" s="1"/>
  <c r="K32" i="14"/>
  <c r="L32" i="14"/>
  <c r="V32" i="14" s="1"/>
  <c r="E33" i="14"/>
  <c r="F33" i="14"/>
  <c r="G33" i="14"/>
  <c r="H33" i="14"/>
  <c r="R33" i="14" s="1"/>
  <c r="I33" i="14"/>
  <c r="S33" i="14" s="1"/>
  <c r="J33" i="14"/>
  <c r="K33" i="14"/>
  <c r="L33" i="14"/>
  <c r="V33" i="14" s="1"/>
  <c r="D15" i="14"/>
  <c r="D16" i="14"/>
  <c r="D17" i="14"/>
  <c r="D18" i="14"/>
  <c r="N18" i="14" s="1"/>
  <c r="D19" i="14"/>
  <c r="N19" i="14" s="1"/>
  <c r="D20" i="14"/>
  <c r="N20" i="14" s="1"/>
  <c r="D21" i="14"/>
  <c r="N21" i="14" s="1"/>
  <c r="D22" i="14"/>
  <c r="D23" i="14"/>
  <c r="D24" i="14"/>
  <c r="D25" i="14"/>
  <c r="D26" i="14"/>
  <c r="N26" i="14" s="1"/>
  <c r="D27" i="14"/>
  <c r="N27" i="14" s="1"/>
  <c r="D28" i="14"/>
  <c r="N28" i="14" s="1"/>
  <c r="D29" i="14"/>
  <c r="N29" i="14" s="1"/>
  <c r="D30" i="14"/>
  <c r="N30" i="14" s="1"/>
  <c r="D31" i="14"/>
  <c r="D32" i="14"/>
  <c r="D33" i="14"/>
  <c r="D14" i="14"/>
  <c r="N14" i="14" s="1"/>
  <c r="L4" i="6"/>
  <c r="L13" i="14" s="1"/>
  <c r="K10" i="11" s="1"/>
  <c r="K19" i="11" s="1"/>
  <c r="K4" i="6"/>
  <c r="K13" i="14" s="1"/>
  <c r="J10" i="11" s="1"/>
  <c r="J27" i="11" s="1"/>
  <c r="J4" i="6"/>
  <c r="J13" i="14" s="1"/>
  <c r="I10" i="11" s="1"/>
  <c r="I27" i="11" s="1"/>
  <c r="I4" i="6"/>
  <c r="S4" i="6" s="1"/>
  <c r="H4" i="6"/>
  <c r="R4" i="6" s="1"/>
  <c r="AX4" i="6" s="1"/>
  <c r="G4" i="6"/>
  <c r="AA13" i="14" s="1"/>
  <c r="F4" i="6"/>
  <c r="Z13" i="14" s="1"/>
  <c r="E4" i="6"/>
  <c r="Y13" i="14" s="1"/>
  <c r="D4" i="6"/>
  <c r="D13" i="14" s="1"/>
  <c r="E2" i="14"/>
  <c r="F2" i="14"/>
  <c r="G2" i="14"/>
  <c r="H2" i="14"/>
  <c r="I2" i="14"/>
  <c r="J2" i="14"/>
  <c r="K2" i="14"/>
  <c r="L2" i="14"/>
  <c r="D2" i="14"/>
  <c r="L6" i="14"/>
  <c r="K6" i="14"/>
  <c r="J6" i="14"/>
  <c r="I6" i="14"/>
  <c r="H6" i="14"/>
  <c r="G6" i="14"/>
  <c r="F6" i="14"/>
  <c r="E6" i="14"/>
  <c r="U33" i="14"/>
  <c r="P33" i="14"/>
  <c r="N33" i="14"/>
  <c r="C33" i="14"/>
  <c r="B33" i="14"/>
  <c r="R32" i="14"/>
  <c r="P32" i="14"/>
  <c r="O32" i="14"/>
  <c r="N32" i="14"/>
  <c r="C32" i="14"/>
  <c r="B32" i="14"/>
  <c r="Q31" i="14"/>
  <c r="P31" i="14"/>
  <c r="N31" i="14"/>
  <c r="C31" i="14"/>
  <c r="B31" i="14"/>
  <c r="P30" i="14"/>
  <c r="O30" i="14"/>
  <c r="C30" i="14"/>
  <c r="B30" i="14"/>
  <c r="R29" i="14"/>
  <c r="Q29" i="14"/>
  <c r="P29" i="14"/>
  <c r="C29" i="14"/>
  <c r="B29" i="14"/>
  <c r="R28" i="14"/>
  <c r="P28" i="14"/>
  <c r="O28" i="14"/>
  <c r="C28" i="14"/>
  <c r="B28" i="14"/>
  <c r="V27" i="14"/>
  <c r="Q27" i="14"/>
  <c r="P27" i="14"/>
  <c r="C27" i="14"/>
  <c r="B27" i="14"/>
  <c r="P26" i="14"/>
  <c r="O26" i="14"/>
  <c r="C26" i="14"/>
  <c r="B26" i="14"/>
  <c r="R25" i="14"/>
  <c r="Q25" i="14"/>
  <c r="P25" i="14"/>
  <c r="N25" i="14"/>
  <c r="C25" i="14"/>
  <c r="B25" i="14"/>
  <c r="S24" i="14"/>
  <c r="R24" i="14"/>
  <c r="P24" i="14"/>
  <c r="N24" i="14"/>
  <c r="C24" i="14"/>
  <c r="B24" i="14"/>
  <c r="V23" i="14"/>
  <c r="R23" i="14"/>
  <c r="Q23" i="14"/>
  <c r="P23" i="14"/>
  <c r="N23" i="14"/>
  <c r="C23" i="14"/>
  <c r="B23" i="14"/>
  <c r="P22" i="14"/>
  <c r="O22" i="14"/>
  <c r="N22" i="14"/>
  <c r="C22" i="14"/>
  <c r="B22" i="14"/>
  <c r="Q21" i="14"/>
  <c r="P21" i="14"/>
  <c r="C21" i="14"/>
  <c r="B21" i="14"/>
  <c r="Q20" i="14"/>
  <c r="P20" i="14"/>
  <c r="O20" i="14"/>
  <c r="C20" i="14"/>
  <c r="B20" i="14"/>
  <c r="R19" i="14"/>
  <c r="Q19" i="14"/>
  <c r="P19" i="14"/>
  <c r="C19" i="14"/>
  <c r="B19" i="14"/>
  <c r="R18" i="14"/>
  <c r="P18" i="14"/>
  <c r="O18" i="14"/>
  <c r="C18" i="14"/>
  <c r="B18" i="14"/>
  <c r="Q17" i="14"/>
  <c r="P17" i="14"/>
  <c r="O17" i="14"/>
  <c r="N17" i="14"/>
  <c r="C17" i="14"/>
  <c r="B17" i="14"/>
  <c r="P16" i="14"/>
  <c r="O16" i="14"/>
  <c r="N16" i="14"/>
  <c r="C16" i="14"/>
  <c r="B16" i="14"/>
  <c r="P15" i="14"/>
  <c r="Q15" i="14"/>
  <c r="C15" i="14"/>
  <c r="B15" i="14"/>
  <c r="V14" i="14"/>
  <c r="R14" i="14"/>
  <c r="C14" i="14"/>
  <c r="B14" i="14"/>
  <c r="AB13" i="14"/>
  <c r="C13" i="14"/>
  <c r="B13" i="14"/>
  <c r="K15" i="11"/>
  <c r="J15" i="11"/>
  <c r="I15" i="11"/>
  <c r="H15" i="11"/>
  <c r="G15" i="11"/>
  <c r="F15" i="11"/>
  <c r="E15" i="11"/>
  <c r="D15" i="11"/>
  <c r="K11" i="11"/>
  <c r="K23" i="11"/>
  <c r="F11" i="11"/>
  <c r="G11" i="11"/>
  <c r="H11" i="11"/>
  <c r="I11" i="11"/>
  <c r="J11" i="11"/>
  <c r="F23" i="11"/>
  <c r="G23" i="11"/>
  <c r="H23" i="11"/>
  <c r="I23" i="11"/>
  <c r="J23" i="11"/>
  <c r="A24" i="4" a="1"/>
  <c r="A24" i="4" s="1"/>
  <c r="B24" i="4" a="1"/>
  <c r="B24" i="4" s="1"/>
  <c r="AA4" i="4"/>
  <c r="AB4" i="4"/>
  <c r="AC4" i="4"/>
  <c r="AD4" i="4"/>
  <c r="AE4" i="4"/>
  <c r="AF4" i="4"/>
  <c r="AG4" i="4"/>
  <c r="Z4" i="4"/>
  <c r="T3" i="7"/>
  <c r="S3" i="7"/>
  <c r="R3" i="7"/>
  <c r="Q3" i="7"/>
  <c r="P3" i="7"/>
  <c r="J20" i="11"/>
  <c r="J22" i="11" s="1"/>
  <c r="I20" i="11"/>
  <c r="I22" i="11" s="1"/>
  <c r="H20" i="11"/>
  <c r="H22" i="11" s="1"/>
  <c r="G20" i="11"/>
  <c r="G22" i="11" s="1"/>
  <c r="F20" i="11"/>
  <c r="F22" i="11" s="1"/>
  <c r="K8" i="11" l="1"/>
  <c r="L10" i="14"/>
  <c r="J8" i="11"/>
  <c r="K10" i="14"/>
  <c r="I8" i="11"/>
  <c r="J10" i="14"/>
  <c r="H8" i="11"/>
  <c r="I10" i="14"/>
  <c r="G8" i="11"/>
  <c r="H10" i="14"/>
  <c r="F8" i="11"/>
  <c r="G10" i="14"/>
  <c r="AE13" i="14"/>
  <c r="AF13" i="14"/>
  <c r="AC13" i="14"/>
  <c r="AD13" i="14"/>
  <c r="V4" i="6"/>
  <c r="BB4" i="6" s="1"/>
  <c r="U4" i="6"/>
  <c r="BA4" i="6" s="1"/>
  <c r="I13" i="14"/>
  <c r="H10" i="11" s="1"/>
  <c r="H27" i="11" s="1"/>
  <c r="X13" i="14"/>
  <c r="I6" i="11"/>
  <c r="T4" i="6"/>
  <c r="AZ4" i="6" s="1"/>
  <c r="H13" i="14"/>
  <c r="G10" i="11" s="1"/>
  <c r="AY4" i="6"/>
  <c r="S13" i="14"/>
  <c r="Q4" i="6"/>
  <c r="AW4" i="6" s="1"/>
  <c r="G13" i="14"/>
  <c r="F10" i="11" s="1"/>
  <c r="F3" i="11" s="1"/>
  <c r="J6" i="11"/>
  <c r="F6" i="11"/>
  <c r="G6" i="11"/>
  <c r="H6" i="11"/>
  <c r="K33" i="11"/>
  <c r="J33" i="11"/>
  <c r="I33" i="11"/>
  <c r="K27" i="11"/>
  <c r="E13" i="14"/>
  <c r="D10" i="11" s="1"/>
  <c r="F13" i="14"/>
  <c r="E10" i="11" s="1"/>
  <c r="R13" i="14"/>
  <c r="U14" i="14"/>
  <c r="S15" i="14"/>
  <c r="Q16" i="14"/>
  <c r="O23" i="14"/>
  <c r="U24" i="14"/>
  <c r="S25" i="14"/>
  <c r="U20" i="14"/>
  <c r="Q26" i="14"/>
  <c r="O27" i="14"/>
  <c r="U28" i="14"/>
  <c r="S29" i="14"/>
  <c r="O14" i="14"/>
  <c r="U15" i="14"/>
  <c r="S16" i="14"/>
  <c r="Q18" i="14"/>
  <c r="U22" i="14"/>
  <c r="Q30" i="14"/>
  <c r="O31" i="14"/>
  <c r="U32" i="14"/>
  <c r="P14" i="14"/>
  <c r="N15" i="14"/>
  <c r="V15" i="14"/>
  <c r="T16" i="14"/>
  <c r="Q14" i="14"/>
  <c r="O15" i="14"/>
  <c r="U16" i="14"/>
  <c r="S21" i="14"/>
  <c r="S23" i="14"/>
  <c r="O19" i="14"/>
  <c r="S17" i="14"/>
  <c r="V17" i="14"/>
  <c r="Q22" i="14"/>
  <c r="T33" i="14"/>
  <c r="Q24" i="14"/>
  <c r="O25" i="14"/>
  <c r="U26" i="14"/>
  <c r="S27" i="14"/>
  <c r="Q28" i="14"/>
  <c r="O29" i="14"/>
  <c r="U30" i="14"/>
  <c r="S31" i="14"/>
  <c r="Q32" i="14"/>
  <c r="O33" i="14"/>
  <c r="Q33" i="14"/>
  <c r="J7" i="11"/>
  <c r="K24" i="11"/>
  <c r="I7" i="11"/>
  <c r="G12" i="11"/>
  <c r="G13" i="11" s="1"/>
  <c r="G4" i="11" s="1"/>
  <c r="F12" i="11"/>
  <c r="F13" i="11" s="1"/>
  <c r="F4" i="11" s="1"/>
  <c r="E12" i="11"/>
  <c r="G7" i="11"/>
  <c r="F7" i="11"/>
  <c r="D12" i="11"/>
  <c r="K12" i="11"/>
  <c r="K13" i="11" s="1"/>
  <c r="K4" i="11" s="1"/>
  <c r="J24" i="11"/>
  <c r="J25" i="11" s="1"/>
  <c r="J12" i="11"/>
  <c r="AE20" i="14" s="1"/>
  <c r="F24" i="11"/>
  <c r="F25" i="11" s="1"/>
  <c r="I12" i="11"/>
  <c r="I13" i="11" s="1"/>
  <c r="I4" i="11" s="1"/>
  <c r="H12" i="11"/>
  <c r="H13" i="11" s="1"/>
  <c r="H4" i="11" s="1"/>
  <c r="J3" i="11"/>
  <c r="J19" i="11"/>
  <c r="I19" i="11"/>
  <c r="G24" i="11"/>
  <c r="G25" i="11" s="1"/>
  <c r="H24" i="11"/>
  <c r="H25" i="11" s="1"/>
  <c r="I3" i="11"/>
  <c r="K3" i="11"/>
  <c r="H7" i="11"/>
  <c r="I24" i="11"/>
  <c r="I25" i="11" s="1"/>
  <c r="AQ4" i="6"/>
  <c r="AP4" i="6"/>
  <c r="AR4" i="6"/>
  <c r="AO4" i="6"/>
  <c r="AN4" i="6"/>
  <c r="AM4" i="6"/>
  <c r="AC4" i="6"/>
  <c r="AD4" i="6"/>
  <c r="AE4" i="6"/>
  <c r="AF4" i="6"/>
  <c r="AG4" i="6"/>
  <c r="AH4" i="6"/>
  <c r="AH6" i="4"/>
  <c r="AH7" i="4"/>
  <c r="AH8" i="4"/>
  <c r="AH9" i="4"/>
  <c r="AH10" i="4"/>
  <c r="AH11" i="4"/>
  <c r="AH12" i="4"/>
  <c r="AH13" i="4"/>
  <c r="AH14" i="4"/>
  <c r="AH15" i="4"/>
  <c r="AH16" i="4"/>
  <c r="AH17" i="4"/>
  <c r="AH18" i="4"/>
  <c r="AH19" i="4"/>
  <c r="AH20" i="4"/>
  <c r="AH21" i="4"/>
  <c r="AH22" i="4"/>
  <c r="AH23" i="4"/>
  <c r="AH24" i="4"/>
  <c r="U13" i="14" l="1"/>
  <c r="J13" i="11"/>
  <c r="J4" i="11" s="1"/>
  <c r="G27" i="11"/>
  <c r="H33" i="11"/>
  <c r="F19" i="11"/>
  <c r="V13" i="14"/>
  <c r="G19" i="11"/>
  <c r="H3" i="11"/>
  <c r="H19" i="11"/>
  <c r="T13" i="14"/>
  <c r="G3" i="11"/>
  <c r="G33" i="11"/>
  <c r="Q13" i="14"/>
  <c r="F33" i="11"/>
  <c r="F27" i="11"/>
  <c r="E33" i="11"/>
  <c r="E27" i="11"/>
  <c r="D33" i="11"/>
  <c r="D27" i="11"/>
  <c r="G14" i="11"/>
  <c r="K14" i="11"/>
  <c r="AC29" i="14"/>
  <c r="H14" i="11"/>
  <c r="D8" i="14"/>
  <c r="AD23" i="14"/>
  <c r="I14" i="11"/>
  <c r="F14" i="11"/>
  <c r="AE33" i="14"/>
  <c r="J14" i="11"/>
  <c r="Y31" i="14"/>
  <c r="Y33" i="14"/>
  <c r="AB27" i="14"/>
  <c r="AF18" i="14"/>
  <c r="AC25" i="14"/>
  <c r="AB20" i="14"/>
  <c r="Y29" i="14"/>
  <c r="AC19" i="14"/>
  <c r="AF15" i="14"/>
  <c r="AC21" i="14"/>
  <c r="AA28" i="14"/>
  <c r="AC20" i="14"/>
  <c r="AB19" i="14"/>
  <c r="AF33" i="14"/>
  <c r="AE22" i="14"/>
  <c r="Y18" i="14"/>
  <c r="AD19" i="14"/>
  <c r="AE28" i="14"/>
  <c r="K16" i="11"/>
  <c r="AF30" i="14"/>
  <c r="AF26" i="14"/>
  <c r="AF32" i="14"/>
  <c r="AF28" i="14"/>
  <c r="AF24" i="14"/>
  <c r="AF20" i="14"/>
  <c r="AF31" i="14"/>
  <c r="AF27" i="14"/>
  <c r="AF23" i="14"/>
  <c r="AF16" i="14"/>
  <c r="AF14" i="14"/>
  <c r="F16" i="11"/>
  <c r="AA31" i="14"/>
  <c r="AA27" i="14"/>
  <c r="AA23" i="14"/>
  <c r="AA29" i="14"/>
  <c r="AA19" i="14"/>
  <c r="AA25" i="14"/>
  <c r="AA20" i="14"/>
  <c r="AA17" i="14"/>
  <c r="AA15" i="14"/>
  <c r="AA32" i="14"/>
  <c r="AC27" i="14"/>
  <c r="AD18" i="14"/>
  <c r="AD26" i="14"/>
  <c r="AE19" i="14"/>
  <c r="AC33" i="14"/>
  <c r="Z17" i="14"/>
  <c r="AE32" i="14"/>
  <c r="Y27" i="14"/>
  <c r="AF17" i="14"/>
  <c r="AE15" i="14"/>
  <c r="Y15" i="14"/>
  <c r="Z28" i="14"/>
  <c r="Z20" i="14"/>
  <c r="Z18" i="14"/>
  <c r="G16" i="11"/>
  <c r="G17" i="11" s="1"/>
  <c r="G5" i="11" s="1"/>
  <c r="AB32" i="14"/>
  <c r="AB28" i="14"/>
  <c r="AB24" i="14"/>
  <c r="AB30" i="14"/>
  <c r="AB26" i="14"/>
  <c r="AB22" i="14"/>
  <c r="AB18" i="14"/>
  <c r="AB29" i="14"/>
  <c r="AB25" i="14"/>
  <c r="AB21" i="14"/>
  <c r="AB16" i="14"/>
  <c r="AB15" i="14"/>
  <c r="AC31" i="14"/>
  <c r="AC17" i="14"/>
  <c r="AE26" i="14"/>
  <c r="AB17" i="14"/>
  <c r="Y25" i="14"/>
  <c r="AF19" i="14"/>
  <c r="AF25" i="14"/>
  <c r="AA18" i="14"/>
  <c r="AE24" i="14"/>
  <c r="AE14" i="14"/>
  <c r="AC15" i="14"/>
  <c r="AE30" i="14"/>
  <c r="Z16" i="14"/>
  <c r="AA24" i="14"/>
  <c r="AE16" i="14"/>
  <c r="AA26" i="14"/>
  <c r="AA14" i="14"/>
  <c r="AC16" i="14"/>
  <c r="E16" i="11"/>
  <c r="Z29" i="14"/>
  <c r="Z25" i="14"/>
  <c r="Z33" i="14"/>
  <c r="Z31" i="14"/>
  <c r="Z27" i="14"/>
  <c r="Z23" i="14"/>
  <c r="Z19" i="14"/>
  <c r="Z30" i="14"/>
  <c r="Z26" i="14"/>
  <c r="Z22" i="14"/>
  <c r="D16" i="11"/>
  <c r="Y32" i="14"/>
  <c r="Y28" i="14"/>
  <c r="Y24" i="14"/>
  <c r="Y30" i="14"/>
  <c r="Y26" i="14"/>
  <c r="Y22" i="14"/>
  <c r="Y17" i="14"/>
  <c r="Y16" i="14"/>
  <c r="Y20" i="14"/>
  <c r="I16" i="11"/>
  <c r="I17" i="11" s="1"/>
  <c r="I5" i="11" s="1"/>
  <c r="AD31" i="14"/>
  <c r="AD27" i="14"/>
  <c r="AD29" i="14"/>
  <c r="AD25" i="14"/>
  <c r="AD21" i="14"/>
  <c r="AD32" i="14"/>
  <c r="AD28" i="14"/>
  <c r="AD24" i="14"/>
  <c r="AD20" i="14"/>
  <c r="AD17" i="14"/>
  <c r="AD15" i="14"/>
  <c r="AD14" i="14"/>
  <c r="Z32" i="14"/>
  <c r="AA21" i="14"/>
  <c r="Z24" i="14"/>
  <c r="AD16" i="14"/>
  <c r="AD22" i="14"/>
  <c r="Y23" i="14"/>
  <c r="AA16" i="14"/>
  <c r="J16" i="11"/>
  <c r="AE29" i="14"/>
  <c r="AE25" i="14"/>
  <c r="AE27" i="14"/>
  <c r="AE21" i="14"/>
  <c r="AE23" i="14"/>
  <c r="AE17" i="14"/>
  <c r="AE31" i="14"/>
  <c r="AE18" i="14"/>
  <c r="AB33" i="14"/>
  <c r="AD33" i="14"/>
  <c r="AB31" i="14"/>
  <c r="AF29" i="14"/>
  <c r="AC23" i="14"/>
  <c r="AB23" i="14"/>
  <c r="AA30" i="14"/>
  <c r="Z21" i="14"/>
  <c r="AA33" i="14"/>
  <c r="AB14" i="14"/>
  <c r="Z15" i="14"/>
  <c r="H16" i="11"/>
  <c r="H17" i="11" s="1"/>
  <c r="H5" i="11" s="1"/>
  <c r="AC30" i="14"/>
  <c r="AC26" i="14"/>
  <c r="AC24" i="14"/>
  <c r="AC18" i="14"/>
  <c r="AC22" i="14"/>
  <c r="AC14" i="14"/>
  <c r="AC28" i="14"/>
  <c r="AC32" i="14"/>
  <c r="AA22" i="14"/>
  <c r="AD30" i="14"/>
  <c r="Y19" i="14"/>
  <c r="AF22" i="14"/>
  <c r="Y21" i="14"/>
  <c r="AF21" i="14"/>
  <c r="Y14" i="14"/>
  <c r="Z14" i="14"/>
  <c r="E11" i="11"/>
  <c r="R31" i="4" s="1"/>
  <c r="D11" i="11"/>
  <c r="C11" i="11"/>
  <c r="F20" i="12"/>
  <c r="Q29" i="4" l="1"/>
  <c r="Q33" i="4"/>
  <c r="Q80" i="4"/>
  <c r="Q88" i="4"/>
  <c r="R79" i="4"/>
  <c r="R56" i="4"/>
  <c r="Q73" i="4"/>
  <c r="R42" i="4"/>
  <c r="Q72" i="4"/>
  <c r="Q25" i="4"/>
  <c r="R81" i="4"/>
  <c r="R45" i="4"/>
  <c r="Q102" i="4"/>
  <c r="R34" i="4"/>
  <c r="Q74" i="4"/>
  <c r="R66" i="4"/>
  <c r="R93" i="4"/>
  <c r="R39" i="4"/>
  <c r="Q36" i="4"/>
  <c r="R49" i="4"/>
  <c r="R73" i="4"/>
  <c r="Q60" i="4"/>
  <c r="R83" i="4"/>
  <c r="R32" i="4"/>
  <c r="Q78" i="4"/>
  <c r="Q87" i="4"/>
  <c r="R30" i="4"/>
  <c r="R48" i="4"/>
  <c r="R80" i="4"/>
  <c r="Q38" i="4"/>
  <c r="R27" i="4"/>
  <c r="Q104" i="4"/>
  <c r="Q69" i="4"/>
  <c r="R101" i="4"/>
  <c r="Q30" i="4"/>
  <c r="Q56" i="4"/>
  <c r="R25" i="4"/>
  <c r="R96" i="4"/>
  <c r="Q27" i="4"/>
  <c r="Q89" i="4"/>
  <c r="R67" i="4"/>
  <c r="R62" i="4"/>
  <c r="R36" i="4"/>
  <c r="Q58" i="4"/>
  <c r="Q65" i="4"/>
  <c r="Q96" i="4"/>
  <c r="Q26" i="4"/>
  <c r="R46" i="4"/>
  <c r="Q34" i="4"/>
  <c r="R43" i="4"/>
  <c r="R57" i="4"/>
  <c r="R55" i="4"/>
  <c r="R33" i="4"/>
  <c r="R78" i="4"/>
  <c r="R75" i="4"/>
  <c r="Q98" i="4"/>
  <c r="Q57" i="4"/>
  <c r="Q71" i="4"/>
  <c r="R63" i="4"/>
  <c r="R95" i="4"/>
  <c r="Q53" i="4"/>
  <c r="Q77" i="4"/>
  <c r="Q63" i="4"/>
  <c r="R29" i="4"/>
  <c r="R61" i="4"/>
  <c r="Q95" i="4"/>
  <c r="R64" i="4"/>
  <c r="R72" i="4"/>
  <c r="R98" i="4"/>
  <c r="R26" i="4"/>
  <c r="Q46" i="4"/>
  <c r="R54" i="4"/>
  <c r="Q28" i="4"/>
  <c r="Q70" i="4"/>
  <c r="R60" i="4"/>
  <c r="R92" i="4"/>
  <c r="Q43" i="4"/>
  <c r="R70" i="4"/>
  <c r="R99" i="4"/>
  <c r="R87" i="4"/>
  <c r="J17" i="11"/>
  <c r="J5" i="11" s="1"/>
  <c r="Q99" i="4"/>
  <c r="Q39" i="4"/>
  <c r="Q32" i="4"/>
  <c r="Q101" i="4"/>
  <c r="Q100" i="4"/>
  <c r="R94" i="4"/>
  <c r="R100" i="4"/>
  <c r="R71" i="4"/>
  <c r="Q94" i="4"/>
  <c r="Q62" i="4"/>
  <c r="Q44" i="4"/>
  <c r="R53" i="4"/>
  <c r="Q61" i="4"/>
  <c r="R65" i="4"/>
  <c r="R58" i="4"/>
  <c r="R82" i="4"/>
  <c r="R37" i="4"/>
  <c r="Q55" i="4"/>
  <c r="R88" i="4"/>
  <c r="R86" i="4"/>
  <c r="F17" i="11"/>
  <c r="F5" i="11" s="1"/>
  <c r="Q79" i="4"/>
  <c r="Q35" i="4"/>
  <c r="Q45" i="4"/>
  <c r="Q85" i="4"/>
  <c r="R90" i="4"/>
  <c r="Q86" i="4"/>
  <c r="Q92" i="4"/>
  <c r="Q66" i="4"/>
  <c r="Q84" i="4"/>
  <c r="Q93" i="4"/>
  <c r="R35" i="4"/>
  <c r="Q42" i="4"/>
  <c r="Q97" i="4"/>
  <c r="R102" i="4"/>
  <c r="Q48" i="4"/>
  <c r="Q76" i="4"/>
  <c r="Q64" i="4"/>
  <c r="Q54" i="4"/>
  <c r="R77" i="4"/>
  <c r="R68" i="4"/>
  <c r="K17" i="11"/>
  <c r="K5" i="11" s="1"/>
  <c r="Q31" i="4"/>
  <c r="Q41" i="4"/>
  <c r="Q51" i="4"/>
  <c r="Q59" i="4"/>
  <c r="R51" i="4"/>
  <c r="R85" i="4"/>
  <c r="R91" i="4"/>
  <c r="Q103" i="4"/>
  <c r="R76" i="4"/>
  <c r="Q83" i="4"/>
  <c r="R28" i="4"/>
  <c r="R41" i="4"/>
  <c r="Q90" i="4"/>
  <c r="Q49" i="4"/>
  <c r="R47" i="4"/>
  <c r="Q75" i="4"/>
  <c r="R97" i="4"/>
  <c r="R52" i="4"/>
  <c r="R69" i="4"/>
  <c r="R104" i="4"/>
  <c r="Q68" i="4"/>
  <c r="Q67" i="4"/>
  <c r="Q52" i="4"/>
  <c r="Q40" i="4"/>
  <c r="Q47" i="4"/>
  <c r="R50" i="4"/>
  <c r="R84" i="4"/>
  <c r="Q82" i="4"/>
  <c r="Q50" i="4"/>
  <c r="R59" i="4"/>
  <c r="R74" i="4"/>
  <c r="Q91" i="4"/>
  <c r="Q37" i="4"/>
  <c r="R89" i="4"/>
  <c r="R38" i="4"/>
  <c r="R44" i="4"/>
  <c r="R103" i="4"/>
  <c r="Q81" i="4"/>
  <c r="R40" i="4"/>
  <c r="D10" i="14"/>
  <c r="E17" i="11"/>
  <c r="E5" i="11" s="1"/>
  <c r="E13" i="11"/>
  <c r="E4" i="11" s="1"/>
  <c r="F10" i="14"/>
  <c r="D17" i="11"/>
  <c r="D5" i="11" s="1"/>
  <c r="D13" i="11"/>
  <c r="D4" i="11" s="1"/>
  <c r="E10" i="14"/>
  <c r="C8" i="11"/>
  <c r="D8" i="11"/>
  <c r="E8" i="11"/>
  <c r="F24" i="12"/>
  <c r="E23" i="12"/>
  <c r="F23" i="12" s="1"/>
  <c r="E22" i="12"/>
  <c r="D22" i="12"/>
  <c r="E21" i="12"/>
  <c r="D21" i="12"/>
  <c r="E19" i="12"/>
  <c r="D19" i="12"/>
  <c r="E18" i="12"/>
  <c r="D18" i="12"/>
  <c r="F17" i="12"/>
  <c r="E16" i="12"/>
  <c r="D16" i="12"/>
  <c r="E15" i="12"/>
  <c r="D15" i="12"/>
  <c r="E14" i="12"/>
  <c r="D14" i="12"/>
  <c r="E13" i="12"/>
  <c r="D13" i="12"/>
  <c r="E11" i="12"/>
  <c r="D11" i="12"/>
  <c r="D12" i="12" s="1"/>
  <c r="F12" i="12" s="1"/>
  <c r="E10" i="12"/>
  <c r="D10" i="12"/>
  <c r="F9" i="12"/>
  <c r="F8" i="12"/>
  <c r="F7" i="12"/>
  <c r="F6" i="12"/>
  <c r="E14" i="11" l="1"/>
  <c r="D14" i="11"/>
  <c r="F10" i="12"/>
  <c r="F18" i="12"/>
  <c r="F13" i="12"/>
  <c r="F19" i="12"/>
  <c r="F14" i="12"/>
  <c r="F21" i="12"/>
  <c r="F22" i="12"/>
  <c r="F16" i="12"/>
  <c r="F11" i="12"/>
  <c r="F15" i="12"/>
  <c r="M6" i="4" l="1"/>
  <c r="O6" i="4" s="1"/>
  <c r="M7" i="4"/>
  <c r="M8" i="4"/>
  <c r="O8" i="4" s="1"/>
  <c r="M9" i="4"/>
  <c r="O9" i="4" s="1"/>
  <c r="M10" i="4"/>
  <c r="O10" i="4" s="1"/>
  <c r="M11" i="4"/>
  <c r="O11" i="4" s="1"/>
  <c r="M12" i="4"/>
  <c r="O12" i="4" s="1"/>
  <c r="M13" i="4"/>
  <c r="O13" i="4" s="1"/>
  <c r="M14" i="4"/>
  <c r="O14" i="4" s="1"/>
  <c r="M15" i="4"/>
  <c r="O15" i="4" s="1"/>
  <c r="M16" i="4"/>
  <c r="O16" i="4" s="1"/>
  <c r="M17" i="4"/>
  <c r="O17" i="4" s="1"/>
  <c r="M18" i="4"/>
  <c r="O18" i="4" s="1"/>
  <c r="M19" i="4"/>
  <c r="O19" i="4" s="1"/>
  <c r="M20" i="4"/>
  <c r="O20" i="4" s="1"/>
  <c r="M21" i="4"/>
  <c r="O21" i="4" s="1"/>
  <c r="M22" i="4"/>
  <c r="O22" i="4" s="1"/>
  <c r="M23" i="4"/>
  <c r="O23" i="4" s="1"/>
  <c r="M24" i="4"/>
  <c r="O24" i="4" s="1"/>
  <c r="M5" i="4"/>
  <c r="O5" i="4" s="1"/>
  <c r="O7" i="4"/>
  <c r="B23" i="4" a="1"/>
  <c r="B23" i="4" s="1"/>
  <c r="B22" i="4" a="1"/>
  <c r="B22" i="4" s="1"/>
  <c r="B21" i="4" a="1"/>
  <c r="B21" i="4" s="1"/>
  <c r="B20" i="4" a="1"/>
  <c r="B20" i="4" s="1"/>
  <c r="B19" i="4" a="1"/>
  <c r="B19" i="4" s="1"/>
  <c r="B18" i="4" a="1"/>
  <c r="B18" i="4" s="1"/>
  <c r="B17" i="4" a="1"/>
  <c r="B17" i="4" s="1"/>
  <c r="B16" i="4" a="1"/>
  <c r="B16" i="4" s="1"/>
  <c r="B15" i="4" a="1"/>
  <c r="B15" i="4" s="1"/>
  <c r="B14" i="4" a="1"/>
  <c r="B14" i="4" s="1"/>
  <c r="B13" i="4" a="1"/>
  <c r="B13" i="4" s="1"/>
  <c r="B12" i="4" a="1"/>
  <c r="B12" i="4" s="1"/>
  <c r="B11" i="4" a="1"/>
  <c r="B11" i="4" s="1"/>
  <c r="B10" i="4" a="1"/>
  <c r="B10" i="4" s="1"/>
  <c r="B9" i="4" a="1"/>
  <c r="B9" i="4" s="1"/>
  <c r="B8" i="4" a="1"/>
  <c r="B8" i="4" s="1"/>
  <c r="B7" i="4" a="1"/>
  <c r="B7" i="4" s="1"/>
  <c r="B6" i="4" a="1"/>
  <c r="B6" i="4" s="1"/>
  <c r="B5" i="4" a="1"/>
  <c r="B5" i="4" s="1"/>
  <c r="A23" i="4" a="1"/>
  <c r="A23" i="4" s="1"/>
  <c r="A22" i="4" a="1"/>
  <c r="A22" i="4" s="1"/>
  <c r="A21" i="4" a="1"/>
  <c r="A21" i="4" s="1"/>
  <c r="A20" i="4" a="1"/>
  <c r="A20" i="4" s="1"/>
  <c r="A19" i="4" a="1"/>
  <c r="A19" i="4" s="1"/>
  <c r="A18" i="4" a="1"/>
  <c r="A18" i="4" s="1"/>
  <c r="A17" i="4" a="1"/>
  <c r="A17" i="4" s="1"/>
  <c r="A16" i="4" a="1"/>
  <c r="A16" i="4" s="1"/>
  <c r="A15" i="4" a="1"/>
  <c r="A15" i="4" s="1"/>
  <c r="A14" i="4" a="1"/>
  <c r="A14" i="4" s="1"/>
  <c r="A13" i="4" a="1"/>
  <c r="A13" i="4" s="1"/>
  <c r="A12" i="4" a="1"/>
  <c r="A12" i="4" s="1"/>
  <c r="A11" i="4" a="1"/>
  <c r="A11" i="4" s="1"/>
  <c r="A10" i="4" a="1"/>
  <c r="A10" i="4" s="1"/>
  <c r="A9" i="4" a="1"/>
  <c r="A9" i="4" s="1"/>
  <c r="A8" i="4" a="1"/>
  <c r="A8" i="4" s="1"/>
  <c r="A7" i="4" a="1"/>
  <c r="A7" i="4" s="1"/>
  <c r="A6" i="4" a="1"/>
  <c r="A6" i="4" s="1"/>
  <c r="A5" i="4" a="1"/>
  <c r="A5" i="4" s="1"/>
  <c r="C20" i="11"/>
  <c r="C22" i="11" s="1"/>
  <c r="E23" i="11"/>
  <c r="D23" i="11"/>
  <c r="C23" i="11"/>
  <c r="C15" i="11"/>
  <c r="E4" i="14" l="1"/>
  <c r="F4" i="14" s="1"/>
  <c r="G4" i="14" s="1"/>
  <c r="H4" i="14" s="1"/>
  <c r="I4" i="14" s="1"/>
  <c r="J4" i="14" s="1"/>
  <c r="K4" i="14" s="1"/>
  <c r="L4" i="14" s="1"/>
  <c r="C7" i="11"/>
  <c r="C6" i="11"/>
  <c r="U3" i="7"/>
  <c r="O3" i="7"/>
  <c r="N3" i="7"/>
  <c r="M3" i="7"/>
  <c r="A17" i="9"/>
  <c r="AB4" i="6" l="1"/>
  <c r="AL4" i="6"/>
  <c r="AA4" i="6"/>
  <c r="AK4" i="6"/>
  <c r="P4" i="6"/>
  <c r="P13" i="14" s="1"/>
  <c r="O4" i="6"/>
  <c r="K20" i="11"/>
  <c r="E20" i="11"/>
  <c r="E22" i="11" s="1"/>
  <c r="D20" i="11"/>
  <c r="D22" i="11" s="1"/>
  <c r="C24" i="11"/>
  <c r="C25" i="11" s="1"/>
  <c r="N4" i="6"/>
  <c r="N13" i="14" s="1"/>
  <c r="AJ4" i="6"/>
  <c r="C10" i="11"/>
  <c r="Z4" i="6"/>
  <c r="K22" i="11" l="1"/>
  <c r="K25" i="11"/>
  <c r="D7" i="11"/>
  <c r="D6" i="11"/>
  <c r="E6" i="11"/>
  <c r="K6" i="11"/>
  <c r="K7" i="11"/>
  <c r="C33" i="11"/>
  <c r="C27" i="11"/>
  <c r="AU4" i="6"/>
  <c r="O13" i="14"/>
  <c r="AV4" i="6"/>
  <c r="R17" i="4"/>
  <c r="R5" i="4"/>
  <c r="R10" i="4"/>
  <c r="R18" i="4"/>
  <c r="R19" i="4"/>
  <c r="R13" i="4"/>
  <c r="R21" i="4"/>
  <c r="R6" i="4"/>
  <c r="R22" i="4"/>
  <c r="R7" i="4"/>
  <c r="R15" i="4"/>
  <c r="R23" i="4"/>
  <c r="R8" i="4"/>
  <c r="R16" i="4"/>
  <c r="R24" i="4"/>
  <c r="C3" i="11"/>
  <c r="C19" i="11"/>
  <c r="E3" i="11"/>
  <c r="E19" i="11"/>
  <c r="D3" i="11"/>
  <c r="D19" i="11"/>
  <c r="AT4" i="6"/>
  <c r="D24" i="11"/>
  <c r="D25" i="11" s="1"/>
  <c r="E24" i="11"/>
  <c r="E25" i="11" s="1"/>
  <c r="C12" i="11"/>
  <c r="C13" i="11" s="1"/>
  <c r="C14" i="11" l="1"/>
  <c r="D7" i="14"/>
  <c r="D9" i="14"/>
  <c r="E7" i="11"/>
  <c r="X30" i="14"/>
  <c r="X26" i="14"/>
  <c r="X32" i="14"/>
  <c r="X28" i="14"/>
  <c r="X24" i="14"/>
  <c r="X20" i="14"/>
  <c r="X31" i="14"/>
  <c r="X27" i="14"/>
  <c r="X23" i="14"/>
  <c r="X14" i="14"/>
  <c r="X29" i="14"/>
  <c r="X22" i="14"/>
  <c r="X16" i="14"/>
  <c r="X21" i="14"/>
  <c r="X25" i="14"/>
  <c r="X19" i="14"/>
  <c r="X15" i="14"/>
  <c r="X18" i="14"/>
  <c r="X17" i="14"/>
  <c r="X33" i="14"/>
  <c r="C16" i="11"/>
  <c r="C17" i="11" s="1"/>
  <c r="C5" i="11" s="1"/>
  <c r="C4" i="11" l="1"/>
  <c r="J24" i="4"/>
  <c r="Q24" i="4" s="1"/>
  <c r="AI23" i="4"/>
  <c r="J23" i="4"/>
  <c r="Q23" i="4" s="1"/>
  <c r="AI22" i="4"/>
  <c r="J22" i="4"/>
  <c r="Q22" i="4" s="1"/>
  <c r="AI21" i="4"/>
  <c r="J21" i="4"/>
  <c r="Q21" i="4" s="1"/>
  <c r="AI20" i="4"/>
  <c r="AI19" i="4"/>
  <c r="J19" i="4"/>
  <c r="Q19" i="4" s="1"/>
  <c r="AI18" i="4"/>
  <c r="J18" i="4"/>
  <c r="Q18" i="4" s="1"/>
  <c r="AI8" i="4"/>
  <c r="J8" i="4"/>
  <c r="Q8" i="4" s="1"/>
  <c r="AI7" i="4"/>
  <c r="J7" i="4"/>
  <c r="Q7" i="4" s="1"/>
  <c r="AI6" i="4"/>
  <c r="J6" i="4"/>
  <c r="Q6" i="4" s="1"/>
  <c r="AI17" i="4"/>
  <c r="J17" i="4"/>
  <c r="Q17" i="4" s="1"/>
  <c r="J5" i="4"/>
  <c r="AI16" i="4"/>
  <c r="J16" i="4"/>
  <c r="Q16" i="4" s="1"/>
  <c r="AI15" i="4"/>
  <c r="J15" i="4"/>
  <c r="Q15" i="4" s="1"/>
  <c r="AI14" i="4"/>
  <c r="R14" i="4"/>
  <c r="AI13" i="4"/>
  <c r="J13" i="4"/>
  <c r="Q13" i="4" s="1"/>
  <c r="AI12" i="4"/>
  <c r="J12" i="4"/>
  <c r="Q12" i="4" s="1"/>
  <c r="AI11" i="4"/>
  <c r="AI10" i="4"/>
  <c r="J10" i="4"/>
  <c r="Q10" i="4" s="1"/>
  <c r="AI9" i="4"/>
  <c r="R9" i="4" l="1"/>
  <c r="Q5" i="4"/>
  <c r="AI24" i="4"/>
  <c r="AI5" i="4"/>
  <c r="J14" i="4"/>
  <c r="Q14" i="4" s="1"/>
  <c r="J9" i="4"/>
  <c r="E3" i="14" s="1"/>
  <c r="F3" i="14" s="1"/>
  <c r="G3" i="14" s="1"/>
  <c r="H3" i="14" s="1"/>
  <c r="I3" i="14" s="1"/>
  <c r="J3" i="14" s="1"/>
  <c r="K3" i="14" s="1"/>
  <c r="L3" i="14" s="1"/>
  <c r="R20" i="4"/>
  <c r="J20" i="4"/>
  <c r="Q20" i="4" s="1"/>
  <c r="J11" i="4"/>
  <c r="Q11" i="4" s="1"/>
  <c r="R11" i="4"/>
  <c r="R12" i="4"/>
  <c r="G8" i="14" l="1"/>
  <c r="L8" i="14"/>
  <c r="K8" i="14"/>
  <c r="E7" i="14"/>
  <c r="F7" i="14"/>
  <c r="H8" i="14"/>
  <c r="I8" i="14"/>
  <c r="I9" i="14"/>
  <c r="I7" i="14"/>
  <c r="J8" i="14"/>
  <c r="J7" i="14"/>
  <c r="J9" i="14"/>
  <c r="L7" i="14"/>
  <c r="L9" i="14"/>
  <c r="G9" i="14"/>
  <c r="Q9" i="4"/>
  <c r="O2" i="4"/>
  <c r="G7" i="14" l="1"/>
  <c r="E9" i="14"/>
  <c r="E8" i="14"/>
  <c r="F9" i="14"/>
  <c r="F8" i="14"/>
  <c r="H7" i="14"/>
  <c r="H9" i="14"/>
  <c r="K9" i="14"/>
  <c r="K7" i="14"/>
  <c r="J2" i="4"/>
  <c r="C2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tc={27BD6C62-F545-422D-A42D-C1080E0BE2DA}</author>
    <author>tc={0E847FBC-23C5-4E39-B207-D8FFB6BC667E}</author>
    <author>tc={79FBFA77-9BBE-4FA9-AAAA-02D3ED25BDB4}</author>
    <author>tc={2090D1E9-4D92-45CE-B670-41F3B580B7A8}</author>
    <author>tc={8895C33F-8229-417E-912B-C52AA2C5C3AE}</author>
    <author>tc={B816114E-0385-431A-9F74-0F645591A837}</author>
    <author>tc={6C820AFE-2ACC-4A05-8E76-149BE61D109E}</author>
    <author>tc={9EA8ED37-9C28-4728-A788-8E9134A23C34}</author>
  </authors>
  <commentList>
    <comment ref="A3" authorId="0" shapeId="0" xr:uid="{27BD6C62-F545-422D-A42D-C1080E0BE2D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ajouter de lignes (ni de colonnes)</t>
      </text>
    </comment>
    <comment ref="B7" authorId="1" shapeId="0" xr:uid="{0E847FBC-23C5-4E39-B207-D8FFB6BC667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Doit être &gt;= SER Auto
Dans le cas d’un ⅓ invest SER Prod = SER Conso</t>
      </text>
    </comment>
    <comment ref="B8" authorId="2" shapeId="0" xr:uid="{79FBFA77-9BBE-4FA9-AAAA-02D3ED25BDB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Valeur négative à introduire</t>
      </text>
    </comment>
    <comment ref="B10" authorId="3" shapeId="0" xr:uid="{2090D1E9-4D92-45CE-B670-41F3B580B7A8}">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Les ajustements structurels sont introduits dans l’onglet «Usages» </t>
      </text>
    </comment>
    <comment ref="E29" authorId="4" shapeId="0" xr:uid="{8895C33F-8229-417E-912B-C52AA2C5C3A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31" authorId="5" shapeId="0" xr:uid="{B816114E-0385-431A-9F74-0F645591A83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33" authorId="6" shapeId="0" xr:uid="{6C820AFE-2ACC-4A05-8E76-149BE61D109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35" authorId="7" shapeId="0" xr:uid="{9EA8ED37-9C28-4728-A788-8E9134A23C3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tc={895C5F94-42A9-45D7-B55B-1BF84A3FF823}</author>
    <author>tc={A41A5A3A-4CE4-44A7-90DF-71CAEC2DD80E}</author>
    <author>tc={1AB099BB-93CD-42D4-B3A5-03DD869B8895}</author>
  </authors>
  <commentList>
    <comment ref="A4" authorId="0" shapeId="0" xr:uid="{895C5F94-42A9-45D7-B55B-1BF84A3FF82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des lignes si nécessaire</t>
      </text>
    </comment>
    <comment ref="C4" authorId="1" shapeId="0" xr:uid="{A41A5A3A-4CE4-44A7-90DF-71CAEC2DD80E}">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&gt; Ajouter / Supprimer des lignes si nécessaires
&gt; Les ajustements structurels sont introduits dans l’onglet «Usages» soit comme un nouvel usage, soit en modifiant les consommations et émissions spécifiques de référence dans la colonne de l’année de suivi
</t>
      </text>
    </comment>
    <comment ref="C10" authorId="2" shapeId="0" xr:uid="{1AB099BB-93CD-42D4-B3A5-03DD869B889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Exemple d’ajustement structurel lié à un nouvel usage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tc={D33A3888-7AEB-48CC-BA05-5DA9303FD0A4}</author>
    <author>tc={FB2C3382-F3EA-464E-BC17-F1D6B8D9CA6A}</author>
    <author>tc={6F338BD2-35D4-4463-A704-003E69B70230}</author>
    <author>tc={8B3B422B-47E2-4DF2-9369-43F7BA718D26}</author>
    <author>tc={ABF34A79-AF25-4AB3-8768-46BB078E2A70}</author>
    <author>tc={7AE327FE-84A5-478D-9228-D1595B4A989B}</author>
    <author>tc={E364C5F4-F4D0-48E3-B571-1D38822D2117}</author>
    <author>tc={F9028F43-6348-4CF8-BB8F-EA33BEBF52E0}</author>
  </authors>
  <commentList>
    <comment ref="Z3" authorId="0" shapeId="0" xr:uid="{D33A3888-7AEB-48CC-BA05-5DA9303FD0A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s’agit du % d’amélioration supplémentaire par rapport à l’année précédente
Réponse :
    /!\ Voir onglet à lire!</t>
      </text>
    </comment>
    <comment ref="A4" authorId="1" shapeId="0" xr:uid="{FB2C3382-F3EA-464E-BC17-F1D6B8D9CA6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des lignes si nécessaire</t>
      </text>
    </comment>
    <comment ref="E4" authorId="2" shapeId="0" xr:uid="{6F338BD2-35D4-4463-A704-003E69B7023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Utiliser la liste déroulante</t>
      </text>
    </comment>
    <comment ref="H4" authorId="3" shapeId="0" xr:uid="{8B3B422B-47E2-4DF2-9369-43F7BA718D2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Encodez ici la partie autoconsommée en ER en valeur négative</t>
      </text>
    </comment>
    <comment ref="I4" authorId="4" shapeId="0" xr:uid="{ABF34A79-AF25-4AB3-8768-46BB078E2A7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Prod SER en valeur négative</t>
      </text>
    </comment>
    <comment ref="S4" authorId="5" shapeId="0" xr:uid="{7AE327FE-84A5-478D-9228-D1595B4A989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modifier une piste A, B, Z en R si elle est réalisée!!</t>
      </text>
    </comment>
    <comment ref="W4" authorId="6" shapeId="0" xr:uid="{E364C5F4-F4D0-48E3-B571-1D38822D211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 si piste ferme en CC</t>
      </text>
    </comment>
    <comment ref="X4" authorId="7" shapeId="0" xr:uid="{F9028F43-6348-4CF8-BB8F-EA33BEBF52E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 si piste conditionnelles en CC</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tc={4397C842-21D5-412F-86E0-E592757F16EE}</author>
    <author>tc={CFFB6EBF-B80E-4E2F-9AEF-ECA1054A27F1}</author>
    <author>tc={91253375-06D5-4DD8-809A-BBB57EC3EBE9}</author>
  </authors>
  <commentList>
    <comment ref="P56" authorId="0" shapeId="0" xr:uid="{4397C842-21D5-412F-86E0-E592757F16E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granulat du Hainaut</t>
      </text>
    </comment>
    <comment ref="P232" authorId="1" shapeId="0" xr:uid="{CFFB6EBF-B80E-4E2F-9AEF-ECA1054A27F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Rive gauche</t>
      </text>
    </comment>
    <comment ref="P233" authorId="2" shapeId="0" xr:uid="{91253375-06D5-4DD8-809A-BBB57EC3EBE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Rive droite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<sst xmlns="http://schemas.openxmlformats.org/spreadsheetml/2006/main" count="982" uniqueCount="639">
  <si>
    <t>Audit de suivi</t>
  </si>
  <si>
    <t>Révision 1</t>
  </si>
  <si>
    <t>Communauté (liste déroulante)</t>
  </si>
  <si>
    <t>www.pirotech.be</t>
  </si>
  <si>
    <t>Agoria</t>
  </si>
  <si>
    <t>Carmeuse</t>
  </si>
  <si>
    <t>Crystal Computing</t>
  </si>
  <si>
    <t>Essenscia</t>
  </si>
  <si>
    <t>FBB-FEDICER</t>
  </si>
  <si>
    <t>FEBELCEM</t>
  </si>
  <si>
    <t>Fediex</t>
  </si>
  <si>
    <t>Fedustria</t>
  </si>
  <si>
    <t>Fevia</t>
  </si>
  <si>
    <t>GSV</t>
  </si>
  <si>
    <t>InDUfed</t>
  </si>
  <si>
    <t>Lhoist</t>
  </si>
  <si>
    <t>Comment remplir ce document?</t>
  </si>
  <si>
    <t>1) Compléter le nom de l'entité, la date/révision de l'audit et la communauté dans l'onglet Entête</t>
  </si>
  <si>
    <t>Les cases en jaune sont à compléter</t>
  </si>
  <si>
    <t>Les cases blanches sont des formules</t>
  </si>
  <si>
    <t>Consignes</t>
  </si>
  <si>
    <t>Onglet Usages</t>
  </si>
  <si>
    <t>Onglet AA</t>
  </si>
  <si>
    <t>Energie finale (MWh)</t>
  </si>
  <si>
    <t>Emissions CO2 (tCO2)</t>
  </si>
  <si>
    <t>Combustible et chaleur fossile</t>
  </si>
  <si>
    <t>Process (émissions)</t>
  </si>
  <si>
    <t>Export (et réinjection SER)</t>
  </si>
  <si>
    <t>SER Prod</t>
  </si>
  <si>
    <t>Ajustement conjoncturel</t>
  </si>
  <si>
    <t>Ferme</t>
  </si>
  <si>
    <t>Ferme + cond</t>
  </si>
  <si>
    <t>Engageant</t>
  </si>
  <si>
    <t>Gain énergie (MWh)</t>
  </si>
  <si>
    <t>IEE</t>
  </si>
  <si>
    <t>þ</t>
  </si>
  <si>
    <t>Gain CO2 tot (tCO2)</t>
  </si>
  <si>
    <t>Gain CO2 énergie (tCO2)</t>
  </si>
  <si>
    <t>Gains Prod SER (MWh)</t>
  </si>
  <si>
    <t>ISER</t>
  </si>
  <si>
    <t>CS référence 
MWhf/Unité</t>
  </si>
  <si>
    <t>Facteurs d'influence</t>
  </si>
  <si>
    <t>CRE</t>
  </si>
  <si>
    <t>Réf</t>
  </si>
  <si>
    <t>Usage</t>
  </si>
  <si>
    <t>Description</t>
  </si>
  <si>
    <t>Unités</t>
  </si>
  <si>
    <t xml:space="preserve">  01</t>
  </si>
  <si>
    <t>Usage 1</t>
  </si>
  <si>
    <t>Description 1</t>
  </si>
  <si>
    <t xml:space="preserve">  02</t>
  </si>
  <si>
    <t>Usage 2</t>
  </si>
  <si>
    <t>Description 2</t>
  </si>
  <si>
    <t xml:space="preserve">  03</t>
  </si>
  <si>
    <t>Usage 3</t>
  </si>
  <si>
    <t>Description 3</t>
  </si>
  <si>
    <t xml:space="preserve">  04</t>
  </si>
  <si>
    <t>Usage 4</t>
  </si>
  <si>
    <t>Description 4</t>
  </si>
  <si>
    <t xml:space="preserve">  05</t>
  </si>
  <si>
    <t>Description 5</t>
  </si>
  <si>
    <t xml:space="preserve">  06</t>
  </si>
  <si>
    <t>Nouvel usage</t>
  </si>
  <si>
    <t>Description 6</t>
  </si>
  <si>
    <t xml:space="preserve">  07</t>
  </si>
  <si>
    <t>Description 7</t>
  </si>
  <si>
    <t xml:space="preserve">  08</t>
  </si>
  <si>
    <t>Description 8</t>
  </si>
  <si>
    <t xml:space="preserve">  09</t>
  </si>
  <si>
    <t>Description 9</t>
  </si>
  <si>
    <t xml:space="preserve">  10</t>
  </si>
  <si>
    <t>Description 10</t>
  </si>
  <si>
    <t xml:space="preserve">  11</t>
  </si>
  <si>
    <t>Description 11</t>
  </si>
  <si>
    <t xml:space="preserve">  12</t>
  </si>
  <si>
    <t>Description 12</t>
  </si>
  <si>
    <t xml:space="preserve">  13</t>
  </si>
  <si>
    <t>Description 13</t>
  </si>
  <si>
    <t xml:space="preserve">  14</t>
  </si>
  <si>
    <t>Description 14</t>
  </si>
  <si>
    <t xml:space="preserve">  15</t>
  </si>
  <si>
    <t>Description 15</t>
  </si>
  <si>
    <t xml:space="preserve">  16</t>
  </si>
  <si>
    <t>Description 16</t>
  </si>
  <si>
    <t xml:space="preserve">  17</t>
  </si>
  <si>
    <t>Description 17</t>
  </si>
  <si>
    <t xml:space="preserve">  18</t>
  </si>
  <si>
    <t>Description 18</t>
  </si>
  <si>
    <t xml:space="preserve">  19</t>
  </si>
  <si>
    <t>Description 19</t>
  </si>
  <si>
    <t xml:space="preserve">  20</t>
  </si>
  <si>
    <t>Description 20</t>
  </si>
  <si>
    <t>Actions d'amélioration</t>
  </si>
  <si>
    <t>économie</t>
  </si>
  <si>
    <t>Inclu aux objectifs</t>
  </si>
  <si>
    <t>Entité</t>
  </si>
  <si>
    <t>Communauté</t>
  </si>
  <si>
    <t>Ref</t>
  </si>
  <si>
    <t>Titre</t>
  </si>
  <si>
    <t>Catégories</t>
  </si>
  <si>
    <t>MWh élec</t>
  </si>
  <si>
    <t>MWh comb</t>
  </si>
  <si>
    <t>MWh SER autoconso</t>
  </si>
  <si>
    <t>MWh SER
Prod</t>
  </si>
  <si>
    <t>Total 
MWhf</t>
  </si>
  <si>
    <t>t CO2
 élec</t>
  </si>
  <si>
    <t>t CO2 
comb</t>
  </si>
  <si>
    <t>tCO2 
Energie</t>
  </si>
  <si>
    <t>tCO2 
process</t>
  </si>
  <si>
    <t>tCO2 
Total</t>
  </si>
  <si>
    <t>Gain €/an</t>
  </si>
  <si>
    <t>Gain IEE</t>
  </si>
  <si>
    <t>Gain SER</t>
  </si>
  <si>
    <t>Faisabilité</t>
  </si>
  <si>
    <t>Investissement €</t>
  </si>
  <si>
    <t>TRA (ans)</t>
  </si>
  <si>
    <t>TRI (%)</t>
  </si>
  <si>
    <t>ferme</t>
  </si>
  <si>
    <t>condit</t>
  </si>
  <si>
    <t>Jalon</t>
  </si>
  <si>
    <t>Progression tot</t>
  </si>
  <si>
    <t>Ferme + condi</t>
  </si>
  <si>
    <t>Comportement (Maintenance, Regulation, sensibilisation)</t>
  </si>
  <si>
    <t>Batiment (Eclairage, isolation, …)</t>
  </si>
  <si>
    <t>SER biomasse, biogaz, e-fuel, Cogen SER</t>
  </si>
  <si>
    <t>B</t>
  </si>
  <si>
    <t>SER PV, éolien, géothermie, solaire</t>
  </si>
  <si>
    <t>Récupération chaleur fatale</t>
  </si>
  <si>
    <t>Efficacité Energétique (moteur, rendement, isolation ...)</t>
  </si>
  <si>
    <t>R</t>
  </si>
  <si>
    <t>Calculs des indices</t>
  </si>
  <si>
    <t>CRA</t>
  </si>
  <si>
    <t>AEE</t>
  </si>
  <si>
    <t>CRA Ajustée</t>
  </si>
  <si>
    <t>IEE Ajusté</t>
  </si>
  <si>
    <t>Emissions réelles (Energie)</t>
  </si>
  <si>
    <t>ERA (Energie)</t>
  </si>
  <si>
    <t>ICO2</t>
  </si>
  <si>
    <t>ERA Ajusté</t>
  </si>
  <si>
    <t>ICO2 Ajusté</t>
  </si>
  <si>
    <t>Indices principaux</t>
  </si>
  <si>
    <t>IC énergie (kgCO2/MWh)</t>
  </si>
  <si>
    <t>Gain énergie finale (MWh)</t>
  </si>
  <si>
    <t>Gain émissions total (tCO2)</t>
  </si>
  <si>
    <t>Gain SER (MWh)</t>
  </si>
  <si>
    <t>IEE (%)</t>
  </si>
  <si>
    <t>AEE (%)</t>
  </si>
  <si>
    <t>iC (kg CO2/ MWh)</t>
  </si>
  <si>
    <t>iSER (%)</t>
  </si>
  <si>
    <t>Coefficients de transformation</t>
  </si>
  <si>
    <t>Catégories d'AA</t>
  </si>
  <si>
    <t>/https://awac.be/wp-content/uploads/2022/12/Fuel-Conversion-Factors_AwAC_2020.pdf</t>
  </si>
  <si>
    <t>*** à classer ***</t>
  </si>
  <si>
    <t>Vecteur</t>
  </si>
  <si>
    <t>Unité</t>
  </si>
  <si>
    <t>Energie finale MWhf/unité</t>
  </si>
  <si>
    <t>Emission 
[T CO2/unité]</t>
  </si>
  <si>
    <t>Ratio 
kgCO2/MWh</t>
  </si>
  <si>
    <t>CCS-CCU</t>
  </si>
  <si>
    <t>Electricité réseau</t>
  </si>
  <si>
    <t>MWh</t>
  </si>
  <si>
    <t>Electricité PV</t>
  </si>
  <si>
    <t>Economie circulaire</t>
  </si>
  <si>
    <t>Electricité éolien</t>
  </si>
  <si>
    <t>Gaz Naturel</t>
  </si>
  <si>
    <t>MWhs</t>
  </si>
  <si>
    <t>Fluide frigorigène</t>
  </si>
  <si>
    <t>m³</t>
  </si>
  <si>
    <t>Fuel Switch (Electrification, H2, …)</t>
  </si>
  <si>
    <t>Mazout</t>
  </si>
  <si>
    <t>litres</t>
  </si>
  <si>
    <t>Modal shift transport (Electrif, HVO, …)</t>
  </si>
  <si>
    <t>ORC</t>
  </si>
  <si>
    <t>Propane</t>
  </si>
  <si>
    <t>PPA</t>
  </si>
  <si>
    <t>Butane</t>
  </si>
  <si>
    <t>Procédé</t>
  </si>
  <si>
    <t>Bois (bûches)</t>
  </si>
  <si>
    <t>tonnes</t>
  </si>
  <si>
    <t>Bois (plaquettes)</t>
  </si>
  <si>
    <t>Réseau chaleur (externe)</t>
  </si>
  <si>
    <t>Essence</t>
  </si>
  <si>
    <t>Charbon</t>
  </si>
  <si>
    <t>LPG</t>
  </si>
  <si>
    <t>Vapeur (optimisation, desteaming,…)</t>
  </si>
  <si>
    <t>kg</t>
  </si>
  <si>
    <t>Bois (pellets)</t>
  </si>
  <si>
    <t>Liginite</t>
  </si>
  <si>
    <t>Anthracite</t>
  </si>
  <si>
    <t>PCI/PCS</t>
  </si>
  <si>
    <t>Gaz naturel</t>
  </si>
  <si>
    <t>Gaz de prétrole liquéfié (butane, propane, LPG, …)</t>
  </si>
  <si>
    <t>Gasoil (mazout)</t>
  </si>
  <si>
    <t>Bois</t>
  </si>
  <si>
    <t>Biomasse</t>
  </si>
  <si>
    <t>Electricité</t>
  </si>
  <si>
    <t>Chaleur</t>
  </si>
  <si>
    <t>AEE individuels</t>
  </si>
  <si>
    <t>AEE partiels</t>
  </si>
  <si>
    <t>Rappel des objectifs de l'AG</t>
  </si>
  <si>
    <t>ISER (%)</t>
  </si>
  <si>
    <t>IC Energie (kg CO2/MWh)</t>
  </si>
  <si>
    <t>IC Energie + Process (kg CO2/MWh)</t>
  </si>
  <si>
    <t>Progression réalisée au cours de l'année en %</t>
  </si>
  <si>
    <t>Communautés</t>
  </si>
  <si>
    <t>Non applicable</t>
  </si>
  <si>
    <t>Service Public de Wallonie</t>
  </si>
  <si>
    <t>Actions amélioration réalisées vs référence</t>
  </si>
  <si>
    <t>CRE (MWh)</t>
  </si>
  <si>
    <t>Emissions Energie (Tonnes)</t>
  </si>
  <si>
    <t>Investissements (€)</t>
  </si>
  <si>
    <t>IEE ajusté</t>
  </si>
  <si>
    <t>Détail ENERGIE</t>
  </si>
  <si>
    <t>Détail EMISSIONS</t>
  </si>
  <si>
    <t>Objectifs fermes</t>
  </si>
  <si>
    <t>Objectifs fermes + conditionnels</t>
  </si>
  <si>
    <t>Obj IEE ferme</t>
  </si>
  <si>
    <t>Obj IEE F+C</t>
  </si>
  <si>
    <t>Obj ISER ferme (%)</t>
  </si>
  <si>
    <t>Obj IC global (kg CO2/MWh)</t>
  </si>
  <si>
    <t>IC global (kg CO2/MWh)</t>
  </si>
  <si>
    <t>Obj IC Energie ferme (kg CO2/MWh)</t>
  </si>
  <si>
    <t>Production Hydroélectrique</t>
  </si>
  <si>
    <t>Electricité achetée fossile</t>
  </si>
  <si>
    <t>Production SER électrique</t>
  </si>
  <si>
    <t>Production Photovoltaique</t>
  </si>
  <si>
    <t>Production Eolienne</t>
  </si>
  <si>
    <t>Production Aérothermique (PAC)</t>
  </si>
  <si>
    <t>Production SER thermique</t>
  </si>
  <si>
    <t>Consommation PPA élec</t>
  </si>
  <si>
    <t>Consommation H2 vert &amp; e-fuels (RFNBO)</t>
  </si>
  <si>
    <t>Consommation PPA biogaz</t>
  </si>
  <si>
    <t>Production Géothermique</t>
  </si>
  <si>
    <t>Production Solaire thermique</t>
  </si>
  <si>
    <t>Consommation Biomasse</t>
  </si>
  <si>
    <t>Consommation Biofuels</t>
  </si>
  <si>
    <r>
      <t xml:space="preserve">ES Spec.référence 
</t>
    </r>
    <r>
      <rPr>
        <sz val="10"/>
        <color rgb="FFFF0000"/>
        <rFont val="Times New Roman"/>
        <family val="1"/>
      </rPr>
      <t>kg CO2/Unité</t>
    </r>
  </si>
  <si>
    <t>Onglet VecteursIN</t>
  </si>
  <si>
    <t>Usages</t>
  </si>
  <si>
    <t>Vecteurs approvisionnés</t>
  </si>
  <si>
    <t>Onglets Résultats</t>
  </si>
  <si>
    <t>* Formules, calculs et graphiques peuvent être importés dans le rapport ASA</t>
  </si>
  <si>
    <t>A</t>
  </si>
  <si>
    <t>Z</t>
  </si>
  <si>
    <t>Obj IC Energie + Process F+C (kg CO2/MWh)</t>
  </si>
  <si>
    <t>Obj IC Energie F+C (kg CO2/MWh)</t>
  </si>
  <si>
    <t>Obj ISER F+C (%)</t>
  </si>
  <si>
    <t>Révisions</t>
  </si>
  <si>
    <t>20260204 - Canevas type ASA V2026.1.xlsx</t>
  </si>
  <si>
    <t>1ere diffusion</t>
  </si>
  <si>
    <t>20260212 - Canevas type ASA V2026.2.xlsx</t>
  </si>
  <si>
    <t>20260219 - Canevas type ASA V2026.3.xlsx</t>
  </si>
  <si>
    <t>20260224 - Canevas type ASA V2026.4.xlsx</t>
  </si>
  <si>
    <t>Corrections formules Onglet « Résultats_Indices » : ligne 21 (ERA)</t>
  </si>
  <si>
    <t>20260225 - Canevas type ASA V2026.5.xlsx</t>
  </si>
  <si>
    <t>20260306 - Canevas type ASA V2026.6.xlsx</t>
  </si>
  <si>
    <t>Total</t>
  </si>
  <si>
    <t>Correction Résultats_Pistes:   L3 Gain énergie finale (MWh) : =SOMMEPROD(AA!$J$5:$J$24;AA!Z5:Z24) --&gt; =D3+SOMMEPROD(AA!$J$5:$J$24;AA!Z5:Z24) à tirer sur toute la ligne
L4 Gain émissions total (tCO2): =SOMMEPROD(AA!$O$5:$O$24;AA!Z5:Z24)--&gt; =D4+SOMMEPROD(AA!$O$5:$O$24;AA!Z5:Z24) à tirer sur toute la ligne
L5 Gain SER (MWh): =SOMMEPROD(AA!$I$5:$I$24;AA!Z5:Z24)--&gt; =D5-SOMMEPROD(AA!$I$5:$I$24;AA!Z5:Z24) à tirer sur toute la ligne
Ajout Liste déroulante des entités</t>
  </si>
  <si>
    <t>Entités au 31/03/2026</t>
  </si>
  <si>
    <t>3B</t>
  </si>
  <si>
    <t>ACE</t>
  </si>
  <si>
    <t>Advachem</t>
  </si>
  <si>
    <t>AGC Lodelinsart</t>
  </si>
  <si>
    <t>AGC Moustier</t>
  </si>
  <si>
    <t>AGC Seneffe</t>
  </si>
  <si>
    <t>Ahlstrom</t>
  </si>
  <si>
    <t>Aigremont</t>
  </si>
  <si>
    <t>Aigremont (Hall)</t>
  </si>
  <si>
    <t>Air Liquide Charleroi</t>
  </si>
  <si>
    <t>Air Liquide Ghlin</t>
  </si>
  <si>
    <t>Air Liquide Seraing</t>
  </si>
  <si>
    <t>Air Products</t>
  </si>
  <si>
    <t>Aisin Braine</t>
  </si>
  <si>
    <t>Aisin St ghislain</t>
  </si>
  <si>
    <t>Alia 2</t>
  </si>
  <si>
    <t>AM_Eurogal</t>
  </si>
  <si>
    <t>AM_Kessales</t>
  </si>
  <si>
    <t>AM_Ramet</t>
  </si>
  <si>
    <t>AM_TDM Marchin</t>
  </si>
  <si>
    <t>Ampacet</t>
  </si>
  <si>
    <t>Aperam</t>
  </si>
  <si>
    <t>Armacell</t>
  </si>
  <si>
    <t>AstenJohnson</t>
  </si>
  <si>
    <t>Ateliers de l'Avenir</t>
  </si>
  <si>
    <t>Avery Dennison</t>
  </si>
  <si>
    <t>Baxter</t>
  </si>
  <si>
    <t>Belardenne</t>
  </si>
  <si>
    <t>Belgomalt</t>
  </si>
  <si>
    <t>Belourthe</t>
  </si>
  <si>
    <t>Beneo</t>
  </si>
  <si>
    <t>Biowanze</t>
  </si>
  <si>
    <t>Bocq Brasserie</t>
  </si>
  <si>
    <t>Bocq Soutirage</t>
  </si>
  <si>
    <t>BQF</t>
  </si>
  <si>
    <t>Bridgestone</t>
  </si>
  <si>
    <t>Bru</t>
  </si>
  <si>
    <t>BTT</t>
  </si>
  <si>
    <t>Burgo</t>
  </si>
  <si>
    <t>Cabot Pepinster</t>
  </si>
  <si>
    <t>Cabot-Loncin</t>
  </si>
  <si>
    <t>Café Liégeois Chaineux</t>
  </si>
  <si>
    <t>Café Liégeois Thimister</t>
  </si>
  <si>
    <t>Calcaires de Florennes</t>
  </si>
  <si>
    <t>Calcaires de la Sambre</t>
  </si>
  <si>
    <t>Cargill</t>
  </si>
  <si>
    <t>Carmeuse Aisemont</t>
  </si>
  <si>
    <t>Carmeuse Engis</t>
  </si>
  <si>
    <t>Carmeuse Frasnes</t>
  </si>
  <si>
    <t>Carmeuse Moha</t>
  </si>
  <si>
    <t>Carmeuse Seilles</t>
  </si>
  <si>
    <t>Carrière des Limites</t>
  </si>
  <si>
    <t>Carrières de Grès réunies</t>
  </si>
  <si>
    <t>Carrières du Hainaut</t>
  </si>
  <si>
    <t>Cartonnage Lammerant</t>
  </si>
  <si>
    <t>Cartonnerie de Thulin</t>
  </si>
  <si>
    <t>CCB Cimenterie Gaurain</t>
  </si>
  <si>
    <t>CCB Clypot</t>
  </si>
  <si>
    <t>Chemviron</t>
  </si>
  <si>
    <t>Chimay Baileux</t>
  </si>
  <si>
    <t>Chimay Forges</t>
  </si>
  <si>
    <t>Clarebout</t>
  </si>
  <si>
    <t>Coca</t>
  </si>
  <si>
    <t>Comet Sambre Chatelet</t>
  </si>
  <si>
    <t>Comet Sambre Obourg</t>
  </si>
  <si>
    <t>Comet Traitement Chatelet</t>
  </si>
  <si>
    <t>Comet Traitement La Louviere</t>
  </si>
  <si>
    <t>Comet Traitement Obourg</t>
  </si>
  <si>
    <t>Constellation GEL</t>
  </si>
  <si>
    <t>Constellation ICE</t>
  </si>
  <si>
    <t>Constellation ONE</t>
  </si>
  <si>
    <t>Corman</t>
  </si>
  <si>
    <t>Cosucra Provital</t>
  </si>
  <si>
    <t>Cosucra Warcoing</t>
  </si>
  <si>
    <t>Couplet Sugars</t>
  </si>
  <si>
    <t>CPBB Braine</t>
  </si>
  <si>
    <t>CPBB Clypot</t>
  </si>
  <si>
    <t>CPBB GW Soignies</t>
  </si>
  <si>
    <t>Crystal Computing Farciennes</t>
  </si>
  <si>
    <t>Crystal Computing St-Ghislain</t>
  </si>
  <si>
    <t>Cup Baileux</t>
  </si>
  <si>
    <t>CUP Bierghes</t>
  </si>
  <si>
    <t>CUP Lessines</t>
  </si>
  <si>
    <t>D'argifral</t>
  </si>
  <si>
    <t>De Poortere André Vernier</t>
  </si>
  <si>
    <t>De Poortere Déco</t>
  </si>
  <si>
    <t>De Poortere Frères</t>
  </si>
  <si>
    <t>Delacre</t>
  </si>
  <si>
    <t>Depro Profiles</t>
  </si>
  <si>
    <t>Desobry</t>
  </si>
  <si>
    <t>Desobry Logistics</t>
  </si>
  <si>
    <t>Detry</t>
  </si>
  <si>
    <t>Dicogel</t>
  </si>
  <si>
    <t>Dolomies MLD</t>
  </si>
  <si>
    <t xml:space="preserve">Dow </t>
  </si>
  <si>
    <t>Dumont Wautier</t>
  </si>
  <si>
    <t>Ecofrost</t>
  </si>
  <si>
    <t>Edel</t>
  </si>
  <si>
    <t>Enrobés 3F</t>
  </si>
  <si>
    <t>Epuraubel</t>
  </si>
  <si>
    <t>Essity</t>
  </si>
  <si>
    <t>Europa Cuisson</t>
  </si>
  <si>
    <t>Famenne Enrobés</t>
  </si>
  <si>
    <t>Ferrero</t>
  </si>
  <si>
    <t>Firmenich</t>
  </si>
  <si>
    <t>Fruytier Marloie</t>
  </si>
  <si>
    <t>Fruytier Vivy</t>
  </si>
  <si>
    <t>Gamma</t>
  </si>
  <si>
    <t>Gerresheimer</t>
  </si>
  <si>
    <t>Gourmand</t>
  </si>
  <si>
    <t>Gramybel</t>
  </si>
  <si>
    <t>Granulats du Hainaut</t>
  </si>
  <si>
    <t>GSK Gembloux</t>
  </si>
  <si>
    <t>GSK Rixensart</t>
  </si>
  <si>
    <t>GSK Wavre</t>
  </si>
  <si>
    <t>Heidelberg Antoing</t>
  </si>
  <si>
    <t>Heidelberg Antoing Granulats</t>
  </si>
  <si>
    <t>Heidelberg Beez</t>
  </si>
  <si>
    <t>Heidelberg Lixhe (CBR)</t>
  </si>
  <si>
    <t>Heidelberg Lustin</t>
  </si>
  <si>
    <t>Heidelberg MLD</t>
  </si>
  <si>
    <t>Heidelberg Quenast</t>
  </si>
  <si>
    <t>Heidelberg Tellier</t>
  </si>
  <si>
    <t>Heidelberg Vaulx Granulats</t>
  </si>
  <si>
    <t>Héritage 1466</t>
  </si>
  <si>
    <t>Hesbaye Frost</t>
  </si>
  <si>
    <t>Hoganas</t>
  </si>
  <si>
    <t>Holcim Carrière du Milieu</t>
  </si>
  <si>
    <t>Holcim Ermitage</t>
  </si>
  <si>
    <t>Holcim Leffe</t>
  </si>
  <si>
    <t>Holcim Obourg</t>
  </si>
  <si>
    <t>Holcim Perlonjour</t>
  </si>
  <si>
    <t>Holcim Trooz</t>
  </si>
  <si>
    <t>Hydro Ghlin</t>
  </si>
  <si>
    <t>Hydrometal</t>
  </si>
  <si>
    <t>Ideal Berry Yarns</t>
  </si>
  <si>
    <t xml:space="preserve">IMERYS </t>
  </si>
  <si>
    <t>Imperial Meat</t>
  </si>
  <si>
    <t>Inbev</t>
  </si>
  <si>
    <t>Industeel</t>
  </si>
  <si>
    <t>Ineos</t>
  </si>
  <si>
    <t>Inovyn</t>
  </si>
  <si>
    <t>Iscal</t>
  </si>
  <si>
    <t>Iwan Simonis</t>
  </si>
  <si>
    <t>Jean Gotta</t>
  </si>
  <si>
    <t>Jindal Films</t>
  </si>
  <si>
    <t>Jtekt</t>
  </si>
  <si>
    <t>Kabelwerk</t>
  </si>
  <si>
    <t>KLK Tensachem</t>
  </si>
  <si>
    <t>Knauf engis</t>
  </si>
  <si>
    <t>Knauf Insulation</t>
  </si>
  <si>
    <t>Knauf Resulation</t>
  </si>
  <si>
    <t>La Lorraine Barchon</t>
  </si>
  <si>
    <t>La lorraine Mor1</t>
  </si>
  <si>
    <t>La lorraine Mor2</t>
  </si>
  <si>
    <t>Lambiotte</t>
  </si>
  <si>
    <t>LCL</t>
  </si>
  <si>
    <t>Les Petons</t>
  </si>
  <si>
    <t>Lhoist Industrie</t>
  </si>
  <si>
    <t>Lovenfosse abattoir</t>
  </si>
  <si>
    <t>Lovenfosse découpe</t>
  </si>
  <si>
    <t>LS Frais</t>
  </si>
  <si>
    <t>Lutosa</t>
  </si>
  <si>
    <t>Magotteaux</t>
  </si>
  <si>
    <t>Mamma Lucia</t>
  </si>
  <si>
    <t>Marichal Ketin</t>
  </si>
  <si>
    <t>Materne</t>
  </si>
  <si>
    <t>McBride 4</t>
  </si>
  <si>
    <t>McBride 6</t>
  </si>
  <si>
    <t>MD Verre</t>
  </si>
  <si>
    <t>Molnlycke</t>
  </si>
  <si>
    <t>Mondelez</t>
  </si>
  <si>
    <t>Moulins de Statte</t>
  </si>
  <si>
    <t>My Power</t>
  </si>
  <si>
    <t>Mydibel</t>
  </si>
  <si>
    <t>Mydibel Fresh</t>
  </si>
  <si>
    <t>Nestle</t>
  </si>
  <si>
    <t>NGK</t>
  </si>
  <si>
    <t>NLMK Clabecq</t>
  </si>
  <si>
    <t>NLMK La louvière</t>
  </si>
  <si>
    <t>NMC</t>
  </si>
  <si>
    <t>Nouryon</t>
  </si>
  <si>
    <t>NRB</t>
  </si>
  <si>
    <t>Nyco STPC</t>
  </si>
  <si>
    <t>Orval</t>
  </si>
  <si>
    <t>Ploegsteert</t>
  </si>
  <si>
    <t>Plukon</t>
  </si>
  <si>
    <t>Polypeptide</t>
  </si>
  <si>
    <t>Prayon</t>
  </si>
  <si>
    <t>Prayon - Silox</t>
  </si>
  <si>
    <t>Procoplast</t>
  </si>
  <si>
    <t>Procotex</t>
  </si>
  <si>
    <t>Puratos Andenne</t>
  </si>
  <si>
    <t>Puratos Saint Vith</t>
  </si>
  <si>
    <t>RafTir LNG</t>
  </si>
  <si>
    <t>RafTir Wanze</t>
  </si>
  <si>
    <t>Recyfuel</t>
  </si>
  <si>
    <t>Revatech Engis</t>
  </si>
  <si>
    <t>Revatech Monsin</t>
  </si>
  <si>
    <t>Roger &amp; Roger</t>
  </si>
  <si>
    <t>Rosier</t>
  </si>
  <si>
    <t>RSB</t>
  </si>
  <si>
    <t>Safran</t>
  </si>
  <si>
    <t>Saluc</t>
  </si>
  <si>
    <t>SECY-Yvoir</t>
  </si>
  <si>
    <t>Segal</t>
  </si>
  <si>
    <t>Signode</t>
  </si>
  <si>
    <t>Sioen</t>
  </si>
  <si>
    <t>Smartflow</t>
  </si>
  <si>
    <t>Smurfit Kappa</t>
  </si>
  <si>
    <t>Sol Seneffe</t>
  </si>
  <si>
    <t>Solarec Baudour</t>
  </si>
  <si>
    <t>Solarec Recogne</t>
  </si>
  <si>
    <t>Solvay</t>
  </si>
  <si>
    <t>SONACA</t>
  </si>
  <si>
    <t>Spa Monopole</t>
  </si>
  <si>
    <t>Sprimoglass</t>
  </si>
  <si>
    <t>Stassen</t>
  </si>
  <si>
    <t>Stella</t>
  </si>
  <si>
    <t>Suske / Ice kimo</t>
  </si>
  <si>
    <t>Synaco</t>
  </si>
  <si>
    <t>Syngenta</t>
  </si>
  <si>
    <t>Takeda</t>
  </si>
  <si>
    <t>Thales</t>
  </si>
  <si>
    <t>Thy Marcinelle</t>
  </si>
  <si>
    <t>TIAutomotive</t>
  </si>
  <si>
    <t>Total Antwerp</t>
  </si>
  <si>
    <t>Total Ecaussines</t>
  </si>
  <si>
    <t>Total Feluy</t>
  </si>
  <si>
    <t>Traitex</t>
  </si>
  <si>
    <t>Traitex SA traitements textiles</t>
  </si>
  <si>
    <t>Transmyl</t>
  </si>
  <si>
    <t>UCB</t>
  </si>
  <si>
    <t>Unilin</t>
  </si>
  <si>
    <t>Utexbel</t>
  </si>
  <si>
    <t>Valeo</t>
  </si>
  <si>
    <t>Vandemoortele</t>
  </si>
  <si>
    <t>Vandeputte Huilerie (Mouscron)</t>
  </si>
  <si>
    <t>Vandeputte Huilerie (Pecq)</t>
  </si>
  <si>
    <t>Vandeputte Oleo</t>
  </si>
  <si>
    <t>Vandeputte Savonnerie</t>
  </si>
  <si>
    <t>Vibrantz</t>
  </si>
  <si>
    <t>Vinventions</t>
  </si>
  <si>
    <t>Vital Materials</t>
  </si>
  <si>
    <t>Vlevia</t>
  </si>
  <si>
    <t>Walhorn</t>
  </si>
  <si>
    <t>WhatsCookingMarche</t>
  </si>
  <si>
    <t>WhatsCooking-Wanze</t>
  </si>
  <si>
    <t>Wienerberger Barry</t>
  </si>
  <si>
    <t>Wienerberger Péruwelz</t>
  </si>
  <si>
    <t>Wienerberger TDH</t>
  </si>
  <si>
    <t>Yara</t>
  </si>
  <si>
    <t>Zinacor</t>
  </si>
  <si>
    <t>Zoetis</t>
  </si>
  <si>
    <t>Entite_test (liste déroulante)</t>
  </si>
  <si>
    <t>20260327 - Canevas type ASA V2026.7.xlsx</t>
  </si>
  <si>
    <t xml:space="preserve">Auditeur responsable </t>
  </si>
  <si>
    <t xml:space="preserve">Bureau d'étude </t>
  </si>
  <si>
    <t>Année des données</t>
  </si>
  <si>
    <t>2060403-canevasASA V2026.8.xlsx</t>
  </si>
  <si>
    <t>Pour tout le classeur</t>
  </si>
  <si>
    <t>*Ne pas ajouter d'onglet</t>
  </si>
  <si>
    <t>*Ne pas modifier les formules</t>
  </si>
  <si>
    <t>Révision 2</t>
  </si>
  <si>
    <t>Révision 3</t>
  </si>
  <si>
    <t>Révision 4</t>
  </si>
  <si>
    <t>Révision 5</t>
  </si>
  <si>
    <t>Révision 6</t>
  </si>
  <si>
    <t>Révision 7</t>
  </si>
  <si>
    <t>Révision 8</t>
  </si>
  <si>
    <t>Révision 9</t>
  </si>
  <si>
    <t>Révision 10</t>
  </si>
  <si>
    <t>Révision (liste déroulante)</t>
  </si>
  <si>
    <t xml:space="preserve">  21</t>
  </si>
  <si>
    <t>Description 21</t>
  </si>
  <si>
    <t xml:space="preserve">  22</t>
  </si>
  <si>
    <t>Description 22</t>
  </si>
  <si>
    <t xml:space="preserve">  23</t>
  </si>
  <si>
    <t>Description 23</t>
  </si>
  <si>
    <t xml:space="preserve">  24</t>
  </si>
  <si>
    <t>Description 24</t>
  </si>
  <si>
    <t xml:space="preserve">  25</t>
  </si>
  <si>
    <t>Description 25</t>
  </si>
  <si>
    <t xml:space="preserve">  26</t>
  </si>
  <si>
    <t>Description 26</t>
  </si>
  <si>
    <t xml:space="preserve">  27</t>
  </si>
  <si>
    <t>Description 27</t>
  </si>
  <si>
    <t xml:space="preserve">  28</t>
  </si>
  <si>
    <t>Description 28</t>
  </si>
  <si>
    <t xml:space="preserve">  29</t>
  </si>
  <si>
    <t>Description 29</t>
  </si>
  <si>
    <t xml:space="preserve">  30</t>
  </si>
  <si>
    <t>Description 30</t>
  </si>
  <si>
    <t xml:space="preserve">  31</t>
  </si>
  <si>
    <t>Description 31</t>
  </si>
  <si>
    <t xml:space="preserve">  32</t>
  </si>
  <si>
    <t>Description 32</t>
  </si>
  <si>
    <t xml:space="preserve">  33</t>
  </si>
  <si>
    <t>Description 33</t>
  </si>
  <si>
    <t xml:space="preserve">  34</t>
  </si>
  <si>
    <t>Description 34</t>
  </si>
  <si>
    <t xml:space="preserve">  35</t>
  </si>
  <si>
    <t>Description 35</t>
  </si>
  <si>
    <t xml:space="preserve">  36</t>
  </si>
  <si>
    <t>Description 36</t>
  </si>
  <si>
    <t xml:space="preserve">  37</t>
  </si>
  <si>
    <t>Description 37</t>
  </si>
  <si>
    <t xml:space="preserve">  38</t>
  </si>
  <si>
    <t>Description 38</t>
  </si>
  <si>
    <t xml:space="preserve">  39</t>
  </si>
  <si>
    <t>Description 39</t>
  </si>
  <si>
    <t xml:space="preserve">  40</t>
  </si>
  <si>
    <t>Description 40</t>
  </si>
  <si>
    <t xml:space="preserve">  41</t>
  </si>
  <si>
    <t>Description 41</t>
  </si>
  <si>
    <t xml:space="preserve">  42</t>
  </si>
  <si>
    <t>Description 42</t>
  </si>
  <si>
    <t xml:space="preserve">  43</t>
  </si>
  <si>
    <t>Description 43</t>
  </si>
  <si>
    <t xml:space="preserve">  44</t>
  </si>
  <si>
    <t>Description 44</t>
  </si>
  <si>
    <t xml:space="preserve">  45</t>
  </si>
  <si>
    <t>Description 45</t>
  </si>
  <si>
    <t xml:space="preserve">  46</t>
  </si>
  <si>
    <t>Description 46</t>
  </si>
  <si>
    <t xml:space="preserve">  47</t>
  </si>
  <si>
    <t>Description 47</t>
  </si>
  <si>
    <t xml:space="preserve">  48</t>
  </si>
  <si>
    <t>Description 48</t>
  </si>
  <si>
    <t xml:space="preserve">  49</t>
  </si>
  <si>
    <t>Description 49</t>
  </si>
  <si>
    <t xml:space="preserve">  50</t>
  </si>
  <si>
    <t>Description 50</t>
  </si>
  <si>
    <t xml:space="preserve">  51</t>
  </si>
  <si>
    <t>Description 51</t>
  </si>
  <si>
    <t xml:space="preserve">  52</t>
  </si>
  <si>
    <t>Description 52</t>
  </si>
  <si>
    <t xml:space="preserve">  53</t>
  </si>
  <si>
    <t>Description 53</t>
  </si>
  <si>
    <t xml:space="preserve">  54</t>
  </si>
  <si>
    <t>Description 54</t>
  </si>
  <si>
    <t xml:space="preserve">  55</t>
  </si>
  <si>
    <t>Description 55</t>
  </si>
  <si>
    <t xml:space="preserve">  56</t>
  </si>
  <si>
    <t>Description 56</t>
  </si>
  <si>
    <t xml:space="preserve">  57</t>
  </si>
  <si>
    <t>Description 57</t>
  </si>
  <si>
    <t xml:space="preserve">  58</t>
  </si>
  <si>
    <t>Description 58</t>
  </si>
  <si>
    <t xml:space="preserve">  59</t>
  </si>
  <si>
    <t>Description 59</t>
  </si>
  <si>
    <t xml:space="preserve">  60</t>
  </si>
  <si>
    <t>Description 60</t>
  </si>
  <si>
    <t>Précision des catégories SER et intégration de (ProdSER - export) dans le calcul de CRE</t>
  </si>
  <si>
    <t>Suppression de la validation du PA par usage</t>
  </si>
  <si>
    <t>Correction Résultats_Pistes / ligne 10 Supression $  dans $C$11 (iSER) -&gt; E10 =IFERROR((VecteursIN!$C$7+E5)/(Résultats_Indices!C11);0) + améliorations mineures (visibilité graphiques et ajout CRE dans onglet VecteurIN)</t>
  </si>
  <si>
    <r>
      <rPr>
        <sz val="11"/>
        <color rgb="FF000000"/>
        <rFont val="Aptos Narrow"/>
        <family val="2"/>
        <scheme val="minor"/>
      </rPr>
      <t>Correction Résultats_Indices: L21 =SIERREUR(SOMMEPROD(Usages!Z5:Usages!Z24;Usages!N5:Usages!</t>
    </r>
    <r>
      <rPr>
        <b/>
        <sz val="11"/>
        <color rgb="FF000000"/>
        <rFont val="Aptos Narrow"/>
        <family val="2"/>
        <scheme val="minor"/>
      </rPr>
      <t>Z</t>
    </r>
    <r>
      <rPr>
        <sz val="11"/>
        <color rgb="FF000000"/>
        <rFont val="Aptos Narrow"/>
        <family val="2"/>
        <scheme val="minor"/>
      </rPr>
      <t>24);0)/1000 --&gt; =SIERREUR(SOMMEPROD(Usages!Z5:Usages!Z24;Usages!N5:Usages!</t>
    </r>
    <r>
      <rPr>
        <b/>
        <sz val="11"/>
        <color rgb="FF000000"/>
        <rFont val="Aptos Narrow"/>
        <family val="2"/>
        <scheme val="minor"/>
      </rPr>
      <t>N</t>
    </r>
    <r>
      <rPr>
        <sz val="11"/>
        <color rgb="FF000000"/>
        <rFont val="Aptos Narrow"/>
        <family val="2"/>
        <scheme val="minor"/>
      </rPr>
      <t>24);0)/1000 à tirer sur toute la ligne
Ajout de deux champs : auditeur responsable et bureau d'étude dans l'onglet "Entête"</t>
    </r>
  </si>
  <si>
    <t>* Ne pas ajouter de ligne ni de colonne</t>
  </si>
  <si>
    <t>* L'énergie finale et les émissions doivent être exprimées en utilisant les facteurs de conversion calculés sur base des données de l'AWAC pour les combustibles commerciaux (onglet paramètre). Pour les autres combustibles, l'auditeur doit préciser les facteurs qu'il utilise en les enregistrant dans le tableau (onglet paramètre). Dans le cas des combustibles commerciaux, il est demandé d'utiliser la formule et de ne pas faire d'arrondi sur la valeur prise en compte.</t>
  </si>
  <si>
    <t>* Dans le cas où une partie de l'énergie finale est exportée vers une autre entité (hors périmètre), la case "export" doit être complétée et exprimée par une valeur négative</t>
  </si>
  <si>
    <t>* La production SER est détaillée par type de technologie</t>
  </si>
  <si>
    <t>* Les émissions "non- énergétiques" (i.e issues des procédés, des fluides frigorifiques, …etc) sont a compléter dans "Process"</t>
  </si>
  <si>
    <t>* Les unités exprimées sont pour l'énergie finale le MWhf et, pour les émissions équivalentes de CO2, les tonnes. Les gains en énergie sont distingués en électricité, combustibles et SER. Les gains en émissions de CO2 sont distingués en électricité, combustibles et process</t>
  </si>
  <si>
    <t>* Une piste  A ou B dans l'audit global, si réalisée, reste en A ou B</t>
  </si>
  <si>
    <t>* Ajouter les nouvelles pistes éventuelles</t>
  </si>
  <si>
    <t>* Actualiser les valeurs incorporées aux  pistes si nécessaire (attention : les gains SER sont exprimés en valeur négative pour une augmentation de la consommation SER)</t>
  </si>
  <si>
    <t>* La production SER est exprimée en MWh et correspond soit à la production TOTALE SER (incl PV, éolien, biocarburant, biogaz, biomasse, SER air ambiant, ...) soit à l'autoconsommation dans le cas ou la SER appartient à un tiers-investisseur ou à un opérateur externe</t>
  </si>
  <si>
    <r>
      <rPr>
        <sz val="11"/>
        <color rgb="FF000000"/>
        <rFont val="Aptos Narrow"/>
        <family val="2"/>
      </rPr>
      <t xml:space="preserve">2) Compléter les cases en suivant la logique ci-dessous (attention à ne </t>
    </r>
    <r>
      <rPr>
        <u/>
        <sz val="11"/>
        <color rgb="FF000000"/>
        <rFont val="Aptos Narrow"/>
        <family val="2"/>
      </rPr>
      <t>pas</t>
    </r>
    <r>
      <rPr>
        <sz val="11"/>
        <color rgb="FF000000"/>
        <rFont val="Aptos Narrow"/>
        <family val="2"/>
      </rPr>
      <t xml:space="preserve"> modifier les cellules avec des formules)</t>
    </r>
  </si>
  <si>
    <t xml:space="preserve">    2 facteurs doivent être pris en compte : la date de mise en place de la piste et son  taux de réalisation </t>
  </si>
  <si>
    <t xml:space="preserve"> Par exemple: </t>
  </si>
  <si>
    <t xml:space="preserve">        Piste totalement mise en oeuvre le 1er juillet 2025: pourcentage 2025 = 50%</t>
  </si>
  <si>
    <r>
      <t xml:space="preserve">* Compléter les colonnes AC, AD, AE, …: progression réalisée au cours de l'année en %= </t>
    </r>
    <r>
      <rPr>
        <b/>
        <sz val="11"/>
        <color rgb="FF000000"/>
        <rFont val="Aptos Narrow"/>
        <family val="2"/>
        <scheme val="minor"/>
      </rPr>
      <t xml:space="preserve">pourcentage de l'économie théorique annuelle attendue </t>
    </r>
    <r>
      <rPr>
        <sz val="11"/>
        <color rgb="FF000000"/>
        <rFont val="Aptos Narrow"/>
        <family val="2"/>
        <scheme val="minor"/>
      </rPr>
      <t>de la piste tel qu'il est atteint au terme de l'année étudiée</t>
    </r>
  </si>
  <si>
    <t>* Attention : le pourcentage total (colonne AH) ne peut jamais dépasser 100 %</t>
  </si>
  <si>
    <t xml:space="preserve">        Piste relighting mise en œuvre le 1er janvier 2025 pour la moitié de la surface prévue dans la piste : pourcentage pour 2025 = 50%</t>
  </si>
  <si>
    <t xml:space="preserve">        Piste relighting mise en œuvre le 1er juillet 2025 pour la moitié de la surface prévue dans la piste: pourcentage pour 2025= 50%*50%=25%</t>
  </si>
  <si>
    <t xml:space="preserve">        Piste relighting mise en œuvre le 1er janvier 2026 pour les 50% restant de la surface prévue dans la piste: pourcentage pour 2026= 50%*100% + 50%*50%= 75%</t>
  </si>
  <si>
    <t>* Ne pas ajouter d'usage ajustement conjoncturel</t>
  </si>
  <si>
    <t xml:space="preserve">VecteurIn formule C7 tirée jusqu'à la colonne K. 
Liste déroulante révision. 
Modification / Précisions de l'onglet "A lire" concernant les consignes d'encodage des onglets Usages et AA 
Ajout des verrouillages pour les onglets Entête, VecteursIN, Usages, AA et paramètres. </t>
  </si>
  <si>
    <t>* 1 usages = 1 ligne. Ne pas regrouper (fusionner les cellules) les usages (par exemple: partie fixe et variable)</t>
  </si>
  <si>
    <t>* Ne pas modifier les années précédentes en cas d'ajustement structurel (colonnes D à 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</si>
</sst>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_ * #,##0.00_ ;_ * \-#,##0.00_ ;_ * &quot;-&quot;??_ ;_ @_ "/>
    <numFmt numFmtId="166" formatCode="#,##0\ &quot;€&quot;"/>
    <numFmt numFmtId="167" formatCode="0.000"/>
    <numFmt numFmtId="168" formatCode="#,##0.0"/>
    <numFmt numFmtId="169" formatCode="#,##0.000"/>
    <numFmt numFmtId="170" formatCode="0.00000"/>
    <numFmt numFmtId="171" formatCode="0.0"/>
  </numFmts>
  <fonts count="70" x14ac:knownFonts="1">
    <font>
      <sz val="11"/>
      <color theme="1"/>
      <name val="Aptos Narrow"/>
      <family val="2"/>
      <scheme val="minor"/>
    </font>
    <font>
      <sz val="11"/>
      <color theme="1"/>
      <name val="Aptos Narrow"/>
      <family val="2"/>
      <scheme val="minor"/>
    </font>
    <font>
      <sz val="10"/>
      <name val="Arial"/>
      <family val="2"/>
    </font>
    <font>
      <sz val="12"/>
      <name val="Times New Roman"/>
      <family val="1"/>
    </font>
    <font>
      <sz val="12"/>
      <color theme="0" tint="-4.9989318521683403E-2"/>
      <name val="Times New Roman"/>
      <family val="1"/>
    </font>
    <font>
      <sz val="10"/>
      <color theme="0" tint="-4.9989318521683403E-2"/>
      <name val="Times New Roman"/>
      <family val="1"/>
    </font>
    <font>
      <b/>
      <u/>
      <sz val="16"/>
      <name val="Arial"/>
      <family val="2"/>
    </font>
    <font>
      <b/>
      <sz val="18"/>
      <color theme="0" tint="-4.9989318521683403E-2"/>
      <name val="Times New Roman"/>
      <family val="1"/>
    </font>
    <font>
      <b/>
      <u/>
      <sz val="18"/>
      <color theme="0" tint="-4.9989318521683403E-2"/>
      <name val="Times New Roman"/>
      <family val="1"/>
    </font>
    <font>
      <sz val="16"/>
      <name val="Arial"/>
      <family val="2"/>
    </font>
    <font>
      <sz val="12"/>
      <name val="Arial"/>
      <family val="2"/>
    </font>
    <font>
      <sz val="11"/>
      <color theme="0" tint="-4.9989318521683403E-2"/>
      <name val="Times New Roman"/>
      <family val="1"/>
    </font>
    <font>
      <u/>
      <sz val="10"/>
      <color indexed="12"/>
      <name val="MS Sans Serif"/>
      <family val="2"/>
    </font>
    <font>
      <u/>
      <sz val="12"/>
      <color theme="10"/>
      <name val="Arial"/>
      <family val="2"/>
    </font>
    <font>
      <sz val="12"/>
      <color indexed="12"/>
      <name val="Arial"/>
      <family val="2"/>
    </font>
    <font>
      <sz val="10"/>
      <color theme="4" tint="-0.499984740745262"/>
      <name val="Arial"/>
      <family val="2"/>
    </font>
    <font>
      <u/>
      <sz val="10"/>
      <color indexed="12"/>
      <name val="Arial"/>
      <family val="2"/>
    </font>
    <font>
      <b/>
      <sz val="9"/>
      <color indexed="10"/>
      <name val="Arial"/>
      <family val="2"/>
    </font>
    <font>
      <sz val="22"/>
      <color theme="0"/>
      <name val="Aptos Narrow"/>
      <family val="2"/>
      <scheme val="minor"/>
    </font>
    <font>
      <b/>
      <sz val="12"/>
      <color theme="1"/>
      <name val="Aptos Narrow"/>
      <family val="2"/>
      <scheme val="minor"/>
    </font>
    <font>
      <b/>
      <sz val="11"/>
      <color rgb="FFFF0000"/>
      <name val="Aptos Narrow"/>
      <family val="2"/>
      <scheme val="minor"/>
    </font>
    <font>
      <b/>
      <sz val="11"/>
      <color theme="8" tint="0.79998168889431442"/>
      <name val="Arial"/>
      <family val="2"/>
    </font>
    <font>
      <sz val="11"/>
      <name val="Aptos Narrow"/>
      <family val="2"/>
      <scheme val="minor"/>
    </font>
    <font>
      <sz val="10"/>
      <color rgb="FF0000FF"/>
      <name val="Arial"/>
      <family val="2"/>
    </font>
    <font>
      <sz val="10"/>
      <color theme="1"/>
      <name val="Arial"/>
      <family val="2"/>
    </font>
    <font>
      <sz val="10"/>
      <color rgb="FFFF0000"/>
      <name val="Arial"/>
      <family val="2"/>
    </font>
    <font>
      <sz val="10"/>
      <name val="Times New Roman"/>
      <family val="1"/>
    </font>
    <font>
      <sz val="10"/>
      <color indexed="8"/>
      <name val="Arial"/>
      <family val="2"/>
    </font>
    <font>
      <sz val="10"/>
      <color rgb="FF0000FF"/>
      <name val="Times New Roman"/>
      <family val="1"/>
    </font>
    <font>
      <sz val="10"/>
      <color indexed="12"/>
      <name val="Times New Roman"/>
      <family val="1"/>
    </font>
    <font>
      <sz val="8"/>
      <name val="Aptos Narrow"/>
      <family val="2"/>
      <scheme val="minor"/>
    </font>
    <font>
      <sz val="10"/>
      <color indexed="8"/>
      <name val="Times New Roman"/>
      <family val="1"/>
    </font>
    <font>
      <sz val="11"/>
      <color theme="0"/>
      <name val="Aptos Narrow"/>
      <family val="2"/>
      <scheme val="minor"/>
    </font>
    <font>
      <sz val="16"/>
      <color theme="0"/>
      <name val="Aptos Narrow"/>
      <family val="2"/>
      <scheme val="minor"/>
    </font>
    <font>
      <sz val="10"/>
      <color theme="0"/>
      <name val="Times New Roman"/>
      <family val="1"/>
    </font>
    <font>
      <sz val="11"/>
      <color theme="1"/>
      <name val="Times New Roman"/>
      <family val="1"/>
    </font>
    <font>
      <sz val="11"/>
      <color theme="0"/>
      <name val="Times New Roman"/>
      <family val="1"/>
    </font>
    <font>
      <sz val="11"/>
      <name val="Times New Roman"/>
      <family val="1"/>
    </font>
    <font>
      <sz val="10"/>
      <color theme="1"/>
      <name val="Times New Roman"/>
      <family val="1"/>
    </font>
    <font>
      <sz val="12"/>
      <color theme="0"/>
      <name val="Arial"/>
      <family val="2"/>
    </font>
    <font>
      <sz val="12"/>
      <color theme="0"/>
      <name val="Times New Roman"/>
      <family val="1"/>
    </font>
    <font>
      <i/>
      <sz val="10"/>
      <name val="Times New Roman"/>
      <family val="1"/>
    </font>
    <font>
      <sz val="10"/>
      <name val="Wingdings"/>
      <charset val="2"/>
    </font>
    <font>
      <sz val="10"/>
      <color theme="0"/>
      <name val="Wingdings"/>
      <charset val="2"/>
    </font>
    <font>
      <b/>
      <sz val="11"/>
      <color theme="1"/>
      <name val="Aptos Narrow"/>
      <family val="2"/>
      <scheme val="minor"/>
    </font>
    <font>
      <u/>
      <sz val="11"/>
      <color theme="1"/>
      <name val="Aptos Narrow"/>
      <family val="2"/>
      <scheme val="minor"/>
    </font>
    <font>
      <b/>
      <sz val="10"/>
      <color theme="0"/>
      <name val="Arial Nova"/>
      <family val="2"/>
    </font>
    <font>
      <sz val="10"/>
      <color theme="0"/>
      <name val="Arial Nova"/>
      <family val="2"/>
    </font>
    <font>
      <sz val="10"/>
      <color rgb="FF0D505E"/>
      <name val="Arial Nova"/>
      <family val="2"/>
    </font>
    <font>
      <sz val="11"/>
      <color rgb="FF0D505E"/>
      <name val="Aptos Narrow"/>
      <family val="2"/>
      <scheme val="minor"/>
    </font>
    <font>
      <sz val="11"/>
      <color rgb="FFFF0000"/>
      <name val="Aptos Narrow"/>
      <family val="2"/>
      <scheme val="minor"/>
    </font>
    <font>
      <sz val="11"/>
      <color theme="0"/>
      <name val="Arial Nova"/>
      <family val="2"/>
    </font>
    <font>
      <sz val="16"/>
      <color rgb="FF0000FF"/>
      <name val="Arial"/>
      <family val="2"/>
    </font>
    <font>
      <sz val="14"/>
      <name val="Arial"/>
      <family val="2"/>
    </font>
    <font>
      <b/>
      <sz val="16"/>
      <name val="Arial"/>
      <family val="2"/>
    </font>
    <font>
      <b/>
      <sz val="16"/>
      <color rgb="FF0000FF"/>
      <name val="Arial"/>
      <family val="2"/>
    </font>
    <font>
      <b/>
      <sz val="16"/>
      <color theme="4" tint="-0.249977111117893"/>
      <name val="Arial"/>
      <family val="2"/>
    </font>
    <font>
      <b/>
      <sz val="16"/>
      <color indexed="10"/>
      <name val="Arial"/>
      <family val="2"/>
    </font>
    <font>
      <sz val="14"/>
      <color rgb="FF0000FF"/>
      <name val="Arial"/>
      <family val="2"/>
    </font>
    <font>
      <sz val="10"/>
      <color rgb="FFFF0000"/>
      <name val="Times New Roman"/>
      <family val="1"/>
    </font>
    <font>
      <b/>
      <sz val="10"/>
      <color theme="8" tint="0.79998168889431442"/>
      <name val="Times New Roman"/>
      <family val="1"/>
    </font>
    <font>
      <b/>
      <sz val="11"/>
      <color theme="0"/>
      <name val="Aptos Narrow"/>
      <family val="2"/>
      <scheme val="minor"/>
    </font>
    <font>
      <sz val="11"/>
      <color rgb="FF000000"/>
      <name val="Aptos Narrow"/>
      <family val="2"/>
    </font>
    <font>
      <sz val="11"/>
      <name val="Aptos Narrow"/>
      <family val="2"/>
    </font>
    <font>
      <sz val="11"/>
      <color theme="1"/>
      <name val="Aptos Narrow"/>
      <family val="2"/>
    </font>
    <font>
      <b/>
      <sz val="20"/>
      <name val="Arial"/>
      <family val="2"/>
    </font>
    <font>
      <sz val="16"/>
      <color rgb="FFC87700"/>
      <name val="Arial"/>
      <family val="2"/>
    </font>
    <font>
      <sz val="11"/>
      <color rgb="FF000000"/>
      <name val="Aptos Narrow"/>
      <family val="2"/>
      <scheme val="minor"/>
    </font>
    <font>
      <b/>
      <sz val="11"/>
      <color rgb="FF000000"/>
      <name val="Aptos Narrow"/>
      <family val="2"/>
      <scheme val="minor"/>
    </font>
    <font>
      <u/>
      <sz val="11"/>
      <color rgb="FF000000"/>
      <name val="Aptos Narrow"/>
      <family val="2"/>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70C0"/>
        <bgColor indexed="64"/>
      </patternFill>
    </fill>
    <fill>
      <patternFill patternType="solid">
        <fgColor theme="8" tint="-0.249977111117893"/>
        <bgColor indexed="64"/>
      </patternFill>
    </fill>
    <fill>
      <patternFill patternType="solid">
        <fgColor rgb="FFFFFF99"/>
        <bgColor theme="4" tint="0.79998168889431442"/>
      </patternFill>
    </fill>
    <fill>
      <patternFill patternType="solid">
        <fgColor indexed="22"/>
        <bgColor indexed="64"/>
      </patternFill>
    </fill>
    <fill>
      <patternFill patternType="solid">
        <fgColor indexed="22"/>
        <bgColor indexed="0"/>
      </patternFill>
    </fill>
    <fill>
      <patternFill patternType="solid">
        <fgColor indexed="43"/>
        <bgColor indexed="64"/>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bgColor indexed="64"/>
      </patternFill>
    </fill>
    <fill>
      <patternFill patternType="solid">
        <fgColor theme="5" tint="0.59999389629810485"/>
        <bgColor indexed="64"/>
      </patternFill>
    </fill>
    <fill>
      <patternFill patternType="solid">
        <fgColor rgb="FFE2EAE6"/>
        <bgColor indexed="64"/>
      </patternFill>
    </fill>
    <fill>
      <patternFill patternType="solid">
        <fgColor rgb="FFFFFF99"/>
        <bgColor indexed="64"/>
      </patternFill>
    </fill>
    <fill>
      <patternFill patternType="solid">
        <fgColor theme="2"/>
        <bgColor indexed="64"/>
      </patternFill>
    </fill>
    <fill>
      <patternFill patternType="solid">
        <fgColor theme="0"/>
        <bgColor theme="4" tint="0.79998168889431442"/>
      </patternFill>
    </fill>
    <fill>
      <patternFill patternType="solid">
        <fgColor rgb="FFFFFF99"/>
        <bgColor indexed="0"/>
      </patternFill>
    </fill>
    <fill>
      <patternFill patternType="solid">
        <fgColor theme="9" tint="-0.24997711111789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FC000"/>
        <bgColor indexed="64"/>
      </patternFill>
    </fill>
  </fills>
  <borders count="34">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thin">
        <color indexed="64"/>
      </left>
      <right/>
      <top/>
      <bottom style="thin">
        <color indexed="64"/>
      </bottom>
      <diagonal/>
    </border>
    <border>
      <left style="thin">
        <color indexed="64"/>
      </left>
      <right style="thin">
        <color theme="4" tint="0.39997558519241921"/>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indexed="64"/>
      </left>
      <right style="thin">
        <color theme="1"/>
      </right>
      <top style="thin">
        <color theme="4" tint="0.39997558519241921"/>
      </top>
      <bottom style="thin">
        <color indexed="64"/>
      </bottom>
      <diagonal/>
    </border>
    <border>
      <left style="thin">
        <color indexed="64"/>
      </left>
      <right style="thin">
        <color theme="1"/>
      </right>
      <top style="thin">
        <color indexed="64"/>
      </top>
      <bottom style="thin">
        <color indexed="64"/>
      </bottom>
      <diagonal/>
    </border>
    <border>
      <left style="thin">
        <color indexed="64"/>
      </left>
      <right/>
      <top style="thin">
        <color theme="4" tint="0.39997558519241921"/>
      </top>
      <bottom style="thin">
        <color theme="4" tint="0.39997558519241921"/>
      </bottom>
      <diagonal/>
    </border>
    <border>
      <left style="thin">
        <color indexed="64"/>
      </left>
      <right style="thin">
        <color theme="1"/>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
      <left style="thin">
        <color indexed="64"/>
      </left>
      <right style="thin">
        <color rgb="FF000000"/>
      </right>
      <top style="thin">
        <color rgb="FF000000"/>
      </top>
      <bottom style="thin">
        <color rgb="FF000000"/>
      </bottom>
      <diagonal/>
    </border>
    <border>
      <left style="thin">
        <color indexed="64"/>
      </left>
      <right style="thin">
        <color theme="1"/>
      </right>
      <top style="thin">
        <color theme="4" tint="0.39997558519241921"/>
      </top>
      <bottom style="thin">
        <color theme="4" tint="0.39997558519241921"/>
      </bottom>
      <diagonal/>
    </border>
    <border>
      <left style="thin">
        <color indexed="64"/>
      </left>
      <right/>
      <top style="thin">
        <color theme="4" tint="0.39997558519241921"/>
      </top>
      <bottom style="thin">
        <color indexed="64"/>
      </bottom>
      <diagonal/>
    </border>
    <border>
      <left style="thin">
        <color rgb="FFDFDA00"/>
      </left>
      <right style="thin">
        <color rgb="FFDFDA00"/>
      </right>
      <top style="thin">
        <color rgb="FFDFDA00"/>
      </top>
      <bottom style="thin">
        <color rgb="FFDFDA00"/>
      </bottom>
      <diagonal/>
    </border>
    <border>
      <left style="thin">
        <color rgb="FFDFDA00"/>
      </left>
      <right/>
      <top style="thin">
        <color rgb="FFDFDA00"/>
      </top>
      <bottom style="thin">
        <color rgb="FFDFDA00"/>
      </bottom>
      <diagonal/>
    </border>
    <border>
      <left/>
      <right style="thin">
        <color rgb="FFDFDA00"/>
      </right>
      <top style="thin">
        <color rgb="FFDFDA00"/>
      </top>
      <bottom style="thin">
        <color rgb="FFDFDA00"/>
      </bottom>
      <diagonal/>
    </border>
    <border>
      <left style="thin">
        <color rgb="FFC87700"/>
      </left>
      <right style="thin">
        <color rgb="FFC87700"/>
      </right>
      <top style="thin">
        <color rgb="FFC87700"/>
      </top>
      <bottom style="thin">
        <color rgb="FFC87700"/>
      </bottom>
      <diagonal/>
    </border>
  </borders>
  <cellStyleXfs count="12">
    <xf numFmtId="0" fontId="0" fillId="0" borderId="0"/>
    <xf numFmtId="9" fontId="1" fillId="0" borderId="0" applyFont="0" applyFill="0" applyBorder="0" applyAlignment="0" applyProtection="0"/>
    <xf numFmtId="0" fontId="2" fillId="0" borderId="0"/>
    <xf numFmtId="0" fontId="12" fillId="0" borderId="0" applyNumberFormat="0" applyFill="0" applyBorder="0" applyAlignment="0" applyProtection="0"/>
    <xf numFmtId="165" fontId="1" fillId="0" borderId="0" applyFont="0" applyFill="0" applyBorder="0" applyAlignment="0" applyProtection="0"/>
    <xf numFmtId="0" fontId="27" fillId="0" borderId="0"/>
    <xf numFmtId="0" fontId="27" fillId="0" borderId="0"/>
    <xf numFmtId="0" fontId="3" fillId="0" borderId="0"/>
    <xf numFmtId="0" fontId="27" fillId="0" borderId="0"/>
    <xf numFmtId="9" fontId="3" fillId="0" borderId="0" applyFont="0" applyFill="0" applyBorder="0" applyAlignment="0" applyProtection="0"/>
    <xf numFmtId="0" fontId="27" fillId="0" borderId="0"/>
    <xf numFmtId="0" fontId="1" fillId="0" borderId="0"/>
  </cellStyleXfs>
  <cellXfs count="261">
    <xf numFmtId="0" fontId="0" fillId="0" borderId="0" xfId="0"/>
    <xf numFmtId="0" fontId="3" fillId="2" borderId="1" xfId="2" applyFont="1" applyFill="1" applyBorder="1"/>
    <xf numFmtId="0" fontId="3" fillId="2" borderId="0" xfId="2" applyFont="1" applyFill="1"/>
    <xf numFmtId="0" fontId="4" fillId="2" borderId="0" xfId="2" applyFont="1" applyFill="1"/>
    <xf numFmtId="0" fontId="5" fillId="2" borderId="0" xfId="2" applyFont="1" applyFill="1"/>
    <xf numFmtId="0" fontId="7" fillId="2" borderId="0" xfId="2" applyFont="1" applyFill="1" applyAlignment="1">
      <alignment horizontal="center"/>
    </xf>
    <xf numFmtId="0" fontId="8" fillId="2" borderId="0" xfId="2" applyFont="1" applyFill="1" applyAlignment="1">
      <alignment horizontal="center"/>
    </xf>
    <xf numFmtId="0" fontId="9" fillId="2" borderId="0" xfId="2" applyFont="1" applyFill="1" applyAlignment="1">
      <alignment horizontal="center"/>
    </xf>
    <xf numFmtId="0" fontId="10" fillId="2" borderId="5" xfId="2" applyFont="1" applyFill="1" applyBorder="1"/>
    <xf numFmtId="0" fontId="10" fillId="2" borderId="6" xfId="2" applyFont="1" applyFill="1" applyBorder="1"/>
    <xf numFmtId="0" fontId="11" fillId="2" borderId="0" xfId="2" applyFont="1" applyFill="1" applyAlignment="1">
      <alignment horizontal="justify"/>
    </xf>
    <xf numFmtId="0" fontId="10" fillId="2" borderId="0" xfId="2" applyFont="1" applyFill="1"/>
    <xf numFmtId="0" fontId="11" fillId="2" borderId="0" xfId="2" applyFont="1" applyFill="1"/>
    <xf numFmtId="0" fontId="10" fillId="3" borderId="5" xfId="2" applyFont="1" applyFill="1" applyBorder="1" applyAlignment="1">
      <alignment horizontal="left" indent="3"/>
    </xf>
    <xf numFmtId="0" fontId="10" fillId="3" borderId="0" xfId="2" applyFont="1" applyFill="1" applyAlignment="1">
      <alignment horizontal="left" indent="1"/>
    </xf>
    <xf numFmtId="0" fontId="10" fillId="3" borderId="0" xfId="2" applyFont="1" applyFill="1"/>
    <xf numFmtId="0" fontId="10" fillId="3" borderId="6" xfId="2" applyFont="1" applyFill="1" applyBorder="1"/>
    <xf numFmtId="0" fontId="13" fillId="3" borderId="5" xfId="3" applyFont="1" applyFill="1" applyBorder="1" applyAlignment="1">
      <alignment horizontal="left" indent="3"/>
    </xf>
    <xf numFmtId="0" fontId="14" fillId="3" borderId="0" xfId="2" applyFont="1" applyFill="1" applyAlignment="1">
      <alignment horizontal="left"/>
    </xf>
    <xf numFmtId="0" fontId="10" fillId="2" borderId="7" xfId="2" applyFont="1" applyFill="1" applyBorder="1"/>
    <xf numFmtId="0" fontId="10" fillId="2" borderId="1" xfId="2" applyFont="1" applyFill="1" applyBorder="1"/>
    <xf numFmtId="0" fontId="10" fillId="2" borderId="8" xfId="2" applyFont="1" applyFill="1" applyBorder="1"/>
    <xf numFmtId="0" fontId="18" fillId="0" borderId="0" xfId="0" applyFont="1" applyAlignment="1">
      <alignment horizontal="center" vertical="center"/>
    </xf>
    <xf numFmtId="0" fontId="0" fillId="0" borderId="0" xfId="0" applyAlignment="1">
      <alignment horizontal="center"/>
    </xf>
    <xf numFmtId="0" fontId="19" fillId="0" borderId="0" xfId="0" applyFont="1"/>
    <xf numFmtId="3" fontId="20" fillId="0" borderId="0" xfId="0" applyNumberFormat="1" applyFont="1" applyAlignment="1">
      <alignment horizontal="center"/>
    </xf>
    <xf numFmtId="1" fontId="0" fillId="0" borderId="0" xfId="0" applyNumberFormat="1" applyAlignment="1">
      <alignment horizontal="center"/>
    </xf>
    <xf numFmtId="0" fontId="21" fillId="5" borderId="10" xfId="0" applyFont="1" applyFill="1" applyBorder="1" applyAlignment="1">
      <alignment horizontal="center" vertical="center"/>
    </xf>
    <xf numFmtId="0" fontId="21" fillId="5" borderId="10" xfId="0" applyFont="1" applyFill="1" applyBorder="1" applyAlignment="1">
      <alignment horizontal="center" vertical="center" wrapText="1"/>
    </xf>
    <xf numFmtId="0" fontId="21" fillId="5" borderId="11" xfId="0" applyFont="1" applyFill="1" applyBorder="1" applyAlignment="1">
      <alignment horizontal="center" vertical="center"/>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1" fillId="5" borderId="1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 xfId="0" applyFont="1" applyFill="1" applyBorder="1" applyAlignment="1">
      <alignment horizontal="center" vertical="center" wrapText="1"/>
    </xf>
    <xf numFmtId="164" fontId="22" fillId="0" borderId="10" xfId="1" applyNumberFormat="1" applyFont="1" applyBorder="1" applyAlignment="1">
      <alignment horizontal="center"/>
    </xf>
    <xf numFmtId="3" fontId="0" fillId="0" borderId="0" xfId="0" applyNumberFormat="1"/>
    <xf numFmtId="0" fontId="26" fillId="8" borderId="10" xfId="5" applyFont="1" applyFill="1" applyBorder="1" applyAlignment="1">
      <alignment horizontal="center"/>
    </xf>
    <xf numFmtId="3" fontId="26" fillId="0" borderId="11" xfId="6" applyNumberFormat="1" applyFont="1" applyBorder="1" applyAlignment="1">
      <alignment horizontal="center" wrapText="1"/>
    </xf>
    <xf numFmtId="0" fontId="26" fillId="0" borderId="0" xfId="7" applyFont="1"/>
    <xf numFmtId="0" fontId="26" fillId="0" borderId="0" xfId="7" applyFont="1" applyAlignment="1">
      <alignment horizontal="right"/>
    </xf>
    <xf numFmtId="0" fontId="26" fillId="7" borderId="10" xfId="7" applyFont="1" applyFill="1" applyBorder="1"/>
    <xf numFmtId="3" fontId="28" fillId="9" borderId="10" xfId="7" applyNumberFormat="1" applyFont="1" applyFill="1" applyBorder="1" applyAlignment="1">
      <alignment horizontal="center"/>
    </xf>
    <xf numFmtId="3" fontId="26" fillId="0" borderId="0" xfId="9" applyNumberFormat="1" applyFont="1" applyAlignment="1">
      <alignment horizontal="center"/>
    </xf>
    <xf numFmtId="9" fontId="26" fillId="0" borderId="0" xfId="9" applyFont="1" applyAlignment="1">
      <alignment horizontal="center"/>
    </xf>
    <xf numFmtId="3" fontId="26" fillId="0" borderId="10" xfId="7" applyNumberFormat="1" applyFont="1" applyBorder="1" applyAlignment="1">
      <alignment horizontal="center"/>
    </xf>
    <xf numFmtId="0" fontId="26" fillId="0" borderId="0" xfId="5" applyFont="1" applyAlignment="1">
      <alignment horizontal="center"/>
    </xf>
    <xf numFmtId="0" fontId="26" fillId="7" borderId="10" xfId="7" applyFont="1" applyFill="1" applyBorder="1" applyAlignment="1">
      <alignment horizontal="left" indent="1"/>
    </xf>
    <xf numFmtId="164" fontId="26" fillId="0" borderId="10" xfId="1" applyNumberFormat="1" applyFont="1" applyBorder="1" applyAlignment="1">
      <alignment horizontal="center"/>
    </xf>
    <xf numFmtId="0" fontId="32" fillId="4" borderId="0" xfId="0" applyFont="1" applyFill="1"/>
    <xf numFmtId="0" fontId="33" fillId="4" borderId="0" xfId="0" applyFont="1" applyFill="1"/>
    <xf numFmtId="4" fontId="26" fillId="0" borderId="0" xfId="6" applyNumberFormat="1" applyFont="1" applyAlignment="1">
      <alignment horizontal="center" wrapText="1"/>
    </xf>
    <xf numFmtId="0" fontId="34" fillId="4" borderId="10" xfId="7" applyFont="1" applyFill="1" applyBorder="1" applyAlignment="1">
      <alignment horizontal="center"/>
    </xf>
    <xf numFmtId="0" fontId="34" fillId="10" borderId="10" xfId="7" applyFont="1" applyFill="1" applyBorder="1" applyAlignment="1">
      <alignment horizontal="center"/>
    </xf>
    <xf numFmtId="0" fontId="35" fillId="0" borderId="0" xfId="0" applyFont="1"/>
    <xf numFmtId="0" fontId="34" fillId="4" borderId="10" xfId="7" applyFont="1" applyFill="1" applyBorder="1" applyAlignment="1">
      <alignment horizontal="left" indent="1"/>
    </xf>
    <xf numFmtId="0" fontId="26" fillId="0" borderId="0" xfId="7" applyFont="1" applyAlignment="1">
      <alignment horizontal="left" indent="1"/>
    </xf>
    <xf numFmtId="0" fontId="34" fillId="10" borderId="10" xfId="7" applyFont="1" applyFill="1" applyBorder="1" applyAlignment="1">
      <alignment horizontal="left" indent="1"/>
    </xf>
    <xf numFmtId="0" fontId="26" fillId="11" borderId="10" xfId="7" applyFont="1" applyFill="1" applyBorder="1" applyAlignment="1">
      <alignment horizontal="left" indent="1"/>
    </xf>
    <xf numFmtId="0" fontId="26" fillId="11" borderId="10" xfId="7" applyFont="1" applyFill="1" applyBorder="1" applyAlignment="1">
      <alignment horizontal="center"/>
    </xf>
    <xf numFmtId="0" fontId="36" fillId="4" borderId="10" xfId="7" applyFont="1" applyFill="1" applyBorder="1" applyAlignment="1">
      <alignment horizontal="left" indent="1"/>
    </xf>
    <xf numFmtId="0" fontId="37" fillId="11" borderId="10" xfId="7" applyFont="1" applyFill="1" applyBorder="1" applyAlignment="1">
      <alignment horizontal="left" indent="1"/>
    </xf>
    <xf numFmtId="1" fontId="26" fillId="0" borderId="10" xfId="7" applyNumberFormat="1" applyFont="1" applyBorder="1" applyAlignment="1">
      <alignment horizontal="center"/>
    </xf>
    <xf numFmtId="0" fontId="18" fillId="0" borderId="0" xfId="0" applyFont="1" applyAlignment="1">
      <alignment horizontal="left" vertical="center"/>
    </xf>
    <xf numFmtId="164" fontId="26" fillId="0" borderId="10" xfId="1" applyNumberFormat="1" applyFont="1" applyBorder="1" applyAlignment="1">
      <alignment horizontal="center" wrapText="1"/>
    </xf>
    <xf numFmtId="0" fontId="34" fillId="14" borderId="20" xfId="0" applyFont="1" applyFill="1" applyBorder="1" applyAlignment="1">
      <alignment horizontal="center"/>
    </xf>
    <xf numFmtId="0" fontId="39" fillId="2" borderId="0" xfId="2" applyFont="1" applyFill="1"/>
    <xf numFmtId="0" fontId="40" fillId="2" borderId="0" xfId="2" applyFont="1" applyFill="1"/>
    <xf numFmtId="0" fontId="26" fillId="15" borderId="10" xfId="10" applyFont="1" applyFill="1" applyBorder="1" applyAlignment="1">
      <alignment horizontal="left" wrapText="1" indent="1"/>
    </xf>
    <xf numFmtId="0" fontId="26" fillId="15" borderId="10" xfId="10" applyFont="1" applyFill="1" applyBorder="1" applyAlignment="1">
      <alignment horizontal="left" vertical="center" wrapText="1" indent="1"/>
    </xf>
    <xf numFmtId="0" fontId="44" fillId="0" borderId="0" xfId="0" applyFont="1"/>
    <xf numFmtId="0" fontId="45" fillId="0" borderId="0" xfId="0" applyFont="1"/>
    <xf numFmtId="0" fontId="0" fillId="0" borderId="0" xfId="0" applyAlignment="1">
      <alignment horizontal="center" vertical="center"/>
    </xf>
    <xf numFmtId="0" fontId="48" fillId="16" borderId="10" xfId="0" applyFont="1" applyFill="1" applyBorder="1" applyAlignment="1">
      <alignment horizontal="center" vertical="center" wrapText="1"/>
    </xf>
    <xf numFmtId="0" fontId="49" fillId="0" borderId="10" xfId="0" applyFont="1" applyBorder="1" applyAlignment="1">
      <alignment horizontal="center" vertical="center"/>
    </xf>
    <xf numFmtId="170" fontId="0" fillId="0" borderId="10" xfId="0" applyNumberFormat="1" applyBorder="1" applyAlignment="1">
      <alignment horizontal="center" vertical="center"/>
    </xf>
    <xf numFmtId="0" fontId="48" fillId="16" borderId="19" xfId="0" applyFont="1" applyFill="1" applyBorder="1" applyAlignment="1">
      <alignment horizontal="center" vertical="center" wrapText="1"/>
    </xf>
    <xf numFmtId="167" fontId="0" fillId="0" borderId="0" xfId="0" applyNumberFormat="1"/>
    <xf numFmtId="0" fontId="44" fillId="0" borderId="0" xfId="11" applyFont="1"/>
    <xf numFmtId="0" fontId="0" fillId="0" borderId="0" xfId="0" applyAlignment="1">
      <alignment horizontal="left"/>
    </xf>
    <xf numFmtId="0" fontId="0" fillId="0" borderId="0" xfId="11" applyFont="1"/>
    <xf numFmtId="0" fontId="1" fillId="0" borderId="0" xfId="11"/>
    <xf numFmtId="0" fontId="36" fillId="14" borderId="20" xfId="0" applyFont="1" applyFill="1" applyBorder="1" applyAlignment="1">
      <alignment horizontal="left" indent="1"/>
    </xf>
    <xf numFmtId="164" fontId="38" fillId="0" borderId="20" xfId="1" applyNumberFormat="1" applyFont="1" applyBorder="1" applyAlignment="1">
      <alignment horizontal="center"/>
    </xf>
    <xf numFmtId="1" fontId="38" fillId="0" borderId="20" xfId="0" applyNumberFormat="1" applyFont="1" applyBorder="1" applyAlignment="1">
      <alignment horizontal="center"/>
    </xf>
    <xf numFmtId="0" fontId="22" fillId="0" borderId="10" xfId="0" applyFont="1" applyBorder="1" applyAlignment="1">
      <alignment horizontal="left" indent="1"/>
    </xf>
    <xf numFmtId="0" fontId="46" fillId="0" borderId="0" xfId="0" applyFont="1" applyAlignment="1">
      <alignment vertical="center"/>
    </xf>
    <xf numFmtId="171" fontId="0" fillId="0" borderId="10" xfId="0" applyNumberFormat="1" applyBorder="1" applyAlignment="1">
      <alignment horizontal="center" vertical="center"/>
    </xf>
    <xf numFmtId="0" fontId="51" fillId="4" borderId="0" xfId="0" applyFont="1" applyFill="1" applyAlignment="1">
      <alignment horizontal="left" vertical="center" indent="1"/>
    </xf>
    <xf numFmtId="0" fontId="47" fillId="4" borderId="10" xfId="0" applyFont="1" applyFill="1" applyBorder="1" applyAlignment="1">
      <alignment horizontal="center" vertical="center"/>
    </xf>
    <xf numFmtId="0" fontId="47" fillId="4" borderId="10" xfId="0" applyFont="1" applyFill="1" applyBorder="1" applyAlignment="1">
      <alignment horizontal="center" vertical="center" wrapText="1"/>
    </xf>
    <xf numFmtId="0" fontId="47" fillId="4" borderId="0" xfId="0" applyFont="1" applyFill="1" applyAlignment="1">
      <alignment horizontal="center" vertical="center" wrapText="1"/>
    </xf>
    <xf numFmtId="0" fontId="36" fillId="14" borderId="20" xfId="0" applyFont="1" applyFill="1" applyBorder="1" applyAlignment="1">
      <alignment horizontal="left" wrapText="1" indent="1"/>
    </xf>
    <xf numFmtId="0" fontId="50" fillId="0" borderId="0" xfId="0" applyFont="1"/>
    <xf numFmtId="3" fontId="26" fillId="13" borderId="10" xfId="7" applyNumberFormat="1" applyFont="1" applyFill="1" applyBorder="1" applyAlignment="1">
      <alignment horizontal="center"/>
    </xf>
    <xf numFmtId="0" fontId="36" fillId="14" borderId="0" xfId="0" applyFont="1" applyFill="1" applyAlignment="1">
      <alignment horizontal="left" indent="1"/>
    </xf>
    <xf numFmtId="166" fontId="38" fillId="0" borderId="10" xfId="0" applyNumberFormat="1" applyFont="1" applyBorder="1" applyAlignment="1">
      <alignment horizontal="center" vertical="center"/>
    </xf>
    <xf numFmtId="0" fontId="55" fillId="3" borderId="0" xfId="2" applyFont="1" applyFill="1" applyAlignment="1">
      <alignment horizontal="center" vertical="center"/>
    </xf>
    <xf numFmtId="0" fontId="56" fillId="3" borderId="0" xfId="2" applyFont="1" applyFill="1" applyAlignment="1">
      <alignment horizontal="center" vertical="center"/>
    </xf>
    <xf numFmtId="0" fontId="22" fillId="3" borderId="0" xfId="0" applyFont="1" applyFill="1"/>
    <xf numFmtId="0" fontId="22" fillId="0" borderId="0" xfId="0" applyFont="1"/>
    <xf numFmtId="0" fontId="58" fillId="3" borderId="0" xfId="2" applyFont="1" applyFill="1" applyAlignment="1">
      <alignment horizontal="center" vertical="center"/>
    </xf>
    <xf numFmtId="3" fontId="26" fillId="0" borderId="10" xfId="6" applyNumberFormat="1" applyFont="1" applyBorder="1" applyAlignment="1">
      <alignment horizontal="center" wrapText="1"/>
    </xf>
    <xf numFmtId="3" fontId="26" fillId="3" borderId="10" xfId="7" applyNumberFormat="1" applyFont="1" applyFill="1" applyBorder="1" applyAlignment="1">
      <alignment horizontal="center"/>
    </xf>
    <xf numFmtId="164" fontId="26" fillId="3" borderId="10" xfId="7" applyNumberFormat="1" applyFont="1" applyFill="1" applyBorder="1" applyAlignment="1">
      <alignment horizontal="center"/>
    </xf>
    <xf numFmtId="0" fontId="26" fillId="15" borderId="10" xfId="10" applyFont="1" applyFill="1" applyBorder="1" applyAlignment="1">
      <alignment horizontal="center" vertical="center" wrapText="1"/>
    </xf>
    <xf numFmtId="9" fontId="26" fillId="3" borderId="10" xfId="1" applyFont="1" applyFill="1" applyBorder="1" applyAlignment="1">
      <alignment horizontal="center"/>
    </xf>
    <xf numFmtId="0" fontId="18" fillId="4" borderId="21" xfId="0" applyFont="1" applyFill="1" applyBorder="1" applyAlignment="1">
      <alignment vertical="center"/>
    </xf>
    <xf numFmtId="0" fontId="18" fillId="4" borderId="0" xfId="0" applyFont="1" applyFill="1" applyAlignment="1">
      <alignment vertical="center"/>
    </xf>
    <xf numFmtId="0" fontId="0" fillId="0" borderId="0" xfId="0" applyAlignment="1">
      <alignment vertical="center"/>
    </xf>
    <xf numFmtId="0" fontId="61" fillId="22" borderId="22" xfId="0" applyFont="1" applyFill="1" applyBorder="1" applyAlignment="1">
      <alignment horizontal="center" vertical="center" shrinkToFit="1"/>
    </xf>
    <xf numFmtId="0" fontId="62" fillId="23" borderId="23" xfId="0" applyFont="1" applyFill="1" applyBorder="1" applyAlignment="1">
      <alignment horizontal="left" vertical="center" shrinkToFit="1"/>
    </xf>
    <xf numFmtId="0" fontId="62" fillId="0" borderId="23" xfId="0" applyFont="1" applyBorder="1" applyAlignment="1">
      <alignment horizontal="left" vertical="center" shrinkToFit="1"/>
    </xf>
    <xf numFmtId="0" fontId="63" fillId="23" borderId="23" xfId="0" applyFont="1" applyFill="1" applyBorder="1" applyAlignment="1">
      <alignment horizontal="left" vertical="center" shrinkToFit="1"/>
    </xf>
    <xf numFmtId="0" fontId="63" fillId="0" borderId="23" xfId="0" applyFont="1" applyBorder="1" applyAlignment="1">
      <alignment horizontal="left" vertical="center" shrinkToFit="1"/>
    </xf>
    <xf numFmtId="0" fontId="62" fillId="0" borderId="9" xfId="0" applyFont="1" applyBorder="1" applyAlignment="1">
      <alignment horizontal="left" vertical="center" shrinkToFit="1"/>
    </xf>
    <xf numFmtId="0" fontId="63" fillId="23" borderId="9" xfId="0" applyFont="1" applyFill="1" applyBorder="1" applyAlignment="1">
      <alignment horizontal="left" vertical="center" shrinkToFit="1"/>
    </xf>
    <xf numFmtId="0" fontId="22" fillId="23" borderId="23" xfId="0" applyFont="1" applyFill="1" applyBorder="1" applyAlignment="1">
      <alignment horizontal="left" shrinkToFit="1"/>
    </xf>
    <xf numFmtId="0" fontId="63" fillId="0" borderId="24" xfId="0" applyFont="1" applyBorder="1" applyAlignment="1">
      <alignment horizontal="left" vertical="center" shrinkToFit="1"/>
    </xf>
    <xf numFmtId="0" fontId="64" fillId="0" borderId="9" xfId="0" applyFont="1" applyBorder="1" applyAlignment="1">
      <alignment horizontal="left" vertical="center" shrinkToFit="1"/>
    </xf>
    <xf numFmtId="0" fontId="64" fillId="0" borderId="23" xfId="0" applyFont="1" applyBorder="1" applyAlignment="1">
      <alignment horizontal="left" vertical="center" shrinkToFit="1"/>
    </xf>
    <xf numFmtId="0" fontId="22" fillId="0" borderId="23" xfId="0" applyFont="1" applyBorder="1" applyAlignment="1">
      <alignment horizontal="left" shrinkToFit="1"/>
    </xf>
    <xf numFmtId="0" fontId="62" fillId="23" borderId="9" xfId="0" applyFont="1" applyFill="1" applyBorder="1" applyAlignment="1">
      <alignment horizontal="left" vertical="center" shrinkToFit="1"/>
    </xf>
    <xf numFmtId="0" fontId="62" fillId="0" borderId="25" xfId="0" applyFont="1" applyBorder="1" applyAlignment="1">
      <alignment horizontal="left" vertical="center" shrinkToFit="1"/>
    </xf>
    <xf numFmtId="0" fontId="62" fillId="23" borderId="25" xfId="0" applyFont="1" applyFill="1" applyBorder="1" applyAlignment="1">
      <alignment horizontal="left" vertical="center" shrinkToFit="1"/>
    </xf>
    <xf numFmtId="0" fontId="63" fillId="23" borderId="25" xfId="0" applyFont="1" applyFill="1" applyBorder="1" applyAlignment="1">
      <alignment horizontal="left" vertical="center" shrinkToFit="1"/>
    </xf>
    <xf numFmtId="0" fontId="63" fillId="0" borderId="25" xfId="0" applyFont="1" applyBorder="1" applyAlignment="1">
      <alignment horizontal="left" vertical="center" shrinkToFit="1"/>
    </xf>
    <xf numFmtId="0" fontId="62" fillId="23" borderId="26" xfId="0" applyFont="1" applyFill="1" applyBorder="1" applyAlignment="1">
      <alignment horizontal="left" vertical="center" shrinkToFit="1"/>
    </xf>
    <xf numFmtId="0" fontId="22" fillId="0" borderId="25" xfId="0" applyFont="1" applyBorder="1" applyAlignment="1">
      <alignment horizontal="left" shrinkToFit="1"/>
    </xf>
    <xf numFmtId="0" fontId="22" fillId="23" borderId="25" xfId="0" applyFont="1" applyFill="1" applyBorder="1" applyAlignment="1">
      <alignment horizontal="left" shrinkToFit="1"/>
    </xf>
    <xf numFmtId="0" fontId="22" fillId="0" borderId="27" xfId="0" applyFont="1" applyBorder="1" applyAlignment="1">
      <alignment horizontal="left" shrinkToFit="1"/>
    </xf>
    <xf numFmtId="0" fontId="62" fillId="23" borderId="28" xfId="0" applyFont="1" applyFill="1" applyBorder="1" applyAlignment="1">
      <alignment horizontal="left" vertical="center" shrinkToFit="1"/>
    </xf>
    <xf numFmtId="0" fontId="62" fillId="0" borderId="27" xfId="0" applyFont="1" applyBorder="1" applyAlignment="1">
      <alignment horizontal="left" vertical="center" shrinkToFit="1"/>
    </xf>
    <xf numFmtId="0" fontId="62" fillId="23" borderId="29" xfId="0" applyFont="1" applyFill="1" applyBorder="1" applyAlignment="1">
      <alignment horizontal="left" vertical="center" shrinkToFit="1"/>
    </xf>
    <xf numFmtId="0" fontId="62" fillId="0" borderId="28" xfId="0" applyFont="1" applyBorder="1" applyAlignment="1">
      <alignment horizontal="left" vertical="center" shrinkToFit="1"/>
    </xf>
    <xf numFmtId="0" fontId="22" fillId="0" borderId="24" xfId="0" applyFont="1" applyBorder="1" applyAlignment="1">
      <alignment horizontal="left" shrinkToFit="1"/>
    </xf>
    <xf numFmtId="0" fontId="0" fillId="0" borderId="23" xfId="0" applyBorder="1"/>
    <xf numFmtId="49" fontId="0" fillId="0" borderId="25" xfId="0" applyNumberFormat="1" applyBorder="1" applyAlignment="1">
      <alignment horizontal="left" vertical="center"/>
    </xf>
    <xf numFmtId="0" fontId="0" fillId="23" borderId="25" xfId="0" applyFill="1" applyBorder="1" applyAlignment="1">
      <alignment horizontal="left" vertical="center" wrapText="1"/>
    </xf>
    <xf numFmtId="0" fontId="10" fillId="2" borderId="2" xfId="2" applyFont="1" applyFill="1" applyBorder="1"/>
    <xf numFmtId="0" fontId="65" fillId="2" borderId="3" xfId="2" applyFont="1" applyFill="1" applyBorder="1"/>
    <xf numFmtId="0" fontId="10" fillId="2" borderId="4" xfId="2" applyFont="1" applyFill="1" applyBorder="1"/>
    <xf numFmtId="0" fontId="10" fillId="2" borderId="5" xfId="2" applyFont="1" applyFill="1" applyBorder="1" applyAlignment="1">
      <alignment horizontal="center"/>
    </xf>
    <xf numFmtId="0" fontId="10" fillId="2" borderId="6" xfId="2" applyFont="1" applyFill="1" applyBorder="1" applyAlignment="1">
      <alignment horizontal="center"/>
    </xf>
    <xf numFmtId="0" fontId="52" fillId="2" borderId="0" xfId="2" applyFont="1" applyFill="1" applyAlignment="1">
      <alignment horizontal="center" vertical="center"/>
    </xf>
    <xf numFmtId="0" fontId="66" fillId="3" borderId="0" xfId="2" applyFont="1" applyFill="1" applyAlignment="1">
      <alignment horizontal="center" vertical="center"/>
    </xf>
    <xf numFmtId="0" fontId="26" fillId="0" borderId="0" xfId="7" applyFont="1" applyProtection="1">
      <protection locked="0"/>
    </xf>
    <xf numFmtId="3" fontId="28" fillId="9" borderId="10" xfId="7" applyNumberFormat="1" applyFont="1" applyFill="1" applyBorder="1" applyAlignment="1" applyProtection="1">
      <alignment horizontal="center"/>
      <protection locked="0"/>
    </xf>
    <xf numFmtId="3" fontId="28" fillId="13" borderId="10" xfId="7" applyNumberFormat="1" applyFont="1" applyFill="1" applyBorder="1" applyAlignment="1" applyProtection="1">
      <alignment horizontal="center"/>
      <protection locked="0"/>
    </xf>
    <xf numFmtId="3" fontId="26" fillId="0" borderId="0" xfId="7" applyNumberFormat="1" applyFont="1" applyProtection="1">
      <protection locked="0"/>
    </xf>
    <xf numFmtId="0" fontId="26" fillId="0" borderId="0" xfId="7" quotePrefix="1" applyFont="1" applyProtection="1">
      <protection locked="0"/>
    </xf>
    <xf numFmtId="0" fontId="26" fillId="0" borderId="0" xfId="7" applyFont="1" applyAlignment="1" applyProtection="1">
      <alignment horizontal="center" vertical="center" wrapText="1"/>
      <protection locked="0"/>
    </xf>
    <xf numFmtId="3" fontId="28" fillId="17" borderId="10" xfId="7" applyNumberFormat="1" applyFont="1" applyFill="1" applyBorder="1" applyAlignment="1" applyProtection="1">
      <alignment horizontal="center"/>
      <protection locked="0"/>
    </xf>
    <xf numFmtId="0" fontId="26" fillId="18" borderId="19" xfId="7" applyFont="1" applyFill="1" applyBorder="1" applyProtection="1">
      <protection locked="0"/>
    </xf>
    <xf numFmtId="9" fontId="28" fillId="17" borderId="10" xfId="1" applyFont="1" applyFill="1" applyBorder="1" applyAlignment="1" applyProtection="1">
      <alignment horizontal="center"/>
      <protection locked="0"/>
    </xf>
    <xf numFmtId="0" fontId="42" fillId="17" borderId="17" xfId="7" applyFont="1" applyFill="1" applyBorder="1" applyAlignment="1" applyProtection="1">
      <alignment horizontal="center"/>
      <protection locked="0"/>
    </xf>
    <xf numFmtId="0" fontId="42" fillId="0" borderId="0" xfId="7" applyFont="1" applyAlignment="1" applyProtection="1">
      <alignment horizontal="center"/>
      <protection locked="0"/>
    </xf>
    <xf numFmtId="0" fontId="43" fillId="0" borderId="0" xfId="7" applyFont="1" applyProtection="1">
      <protection locked="0"/>
    </xf>
    <xf numFmtId="0" fontId="26" fillId="18" borderId="17" xfId="7" applyFont="1" applyFill="1" applyBorder="1" applyProtection="1">
      <protection locked="0"/>
    </xf>
    <xf numFmtId="164" fontId="28" fillId="17" borderId="10" xfId="7" applyNumberFormat="1" applyFont="1" applyFill="1" applyBorder="1" applyAlignment="1" applyProtection="1">
      <alignment horizontal="center"/>
      <protection locked="0"/>
    </xf>
    <xf numFmtId="0" fontId="42" fillId="17" borderId="11" xfId="7" applyFont="1" applyFill="1" applyBorder="1" applyAlignment="1" applyProtection="1">
      <alignment horizontal="center"/>
      <protection locked="0"/>
    </xf>
    <xf numFmtId="0" fontId="60" fillId="5" borderId="10" xfId="0" applyFont="1" applyFill="1" applyBorder="1" applyAlignment="1">
      <alignment horizontal="left" vertical="center"/>
    </xf>
    <xf numFmtId="0" fontId="31" fillId="8" borderId="10" xfId="10" applyFont="1" applyFill="1" applyBorder="1" applyAlignment="1">
      <alignment horizontal="left" indent="1"/>
    </xf>
    <xf numFmtId="0" fontId="28" fillId="20" borderId="10" xfId="10" applyFont="1" applyFill="1" applyBorder="1" applyAlignment="1">
      <alignment horizontal="center"/>
    </xf>
    <xf numFmtId="0" fontId="31" fillId="8" borderId="10" xfId="10" applyFont="1" applyFill="1" applyBorder="1" applyAlignment="1">
      <alignment horizontal="center"/>
    </xf>
    <xf numFmtId="0" fontId="26" fillId="0" borderId="10" xfId="0" applyFont="1" applyBorder="1" applyAlignment="1">
      <alignment horizontal="left" indent="1"/>
    </xf>
    <xf numFmtId="0" fontId="26" fillId="11" borderId="10" xfId="10" applyFont="1" applyFill="1" applyBorder="1" applyAlignment="1">
      <alignment horizontal="left" wrapText="1" indent="1"/>
    </xf>
    <xf numFmtId="0" fontId="34" fillId="21" borderId="10" xfId="10" applyFont="1" applyFill="1" applyBorder="1" applyAlignment="1">
      <alignment horizontal="left" wrapText="1" indent="1"/>
    </xf>
    <xf numFmtId="0" fontId="34" fillId="10" borderId="10" xfId="10" applyFont="1" applyFill="1" applyBorder="1" applyAlignment="1">
      <alignment horizontal="left" wrapText="1" indent="1"/>
    </xf>
    <xf numFmtId="3" fontId="26" fillId="0" borderId="0" xfId="7" applyNumberFormat="1" applyFont="1"/>
    <xf numFmtId="0" fontId="34" fillId="21" borderId="10" xfId="10" applyFont="1" applyFill="1" applyBorder="1" applyAlignment="1">
      <alignment horizontal="left" wrapText="1" indent="2"/>
    </xf>
    <xf numFmtId="0" fontId="26" fillId="15" borderId="10" xfId="7" applyFont="1" applyFill="1" applyBorder="1" applyAlignment="1">
      <alignment horizontal="center" vertical="center"/>
    </xf>
    <xf numFmtId="0" fontId="26" fillId="15" borderId="10" xfId="7" applyFont="1" applyFill="1" applyBorder="1" applyAlignment="1">
      <alignment horizontal="center" vertical="center" wrapText="1"/>
    </xf>
    <xf numFmtId="0" fontId="26" fillId="15" borderId="19" xfId="7" applyFont="1" applyFill="1" applyBorder="1" applyAlignment="1">
      <alignment horizontal="center" vertical="center" wrapText="1"/>
    </xf>
    <xf numFmtId="0" fontId="41" fillId="0" borderId="10" xfId="10" applyFont="1" applyBorder="1" applyAlignment="1">
      <alignment horizontal="left" vertical="center" wrapText="1" indent="2"/>
    </xf>
    <xf numFmtId="0" fontId="41" fillId="0" borderId="10" xfId="10" applyFont="1" applyBorder="1" applyAlignment="1">
      <alignment horizontal="left" wrapText="1" indent="2"/>
    </xf>
    <xf numFmtId="0" fontId="18" fillId="0" borderId="0" xfId="0" applyFont="1" applyAlignment="1">
      <alignment vertical="center"/>
    </xf>
    <xf numFmtId="0" fontId="26" fillId="0" borderId="0" xfId="7" applyFont="1" applyAlignment="1">
      <alignment vertical="center"/>
    </xf>
    <xf numFmtId="0" fontId="26" fillId="0" borderId="0" xfId="7" applyFont="1" applyAlignment="1">
      <alignment horizontal="right" vertical="center"/>
    </xf>
    <xf numFmtId="0" fontId="26" fillId="0" borderId="0" xfId="5" applyFont="1" applyAlignment="1">
      <alignment horizontal="center" vertical="center"/>
    </xf>
    <xf numFmtId="0" fontId="29" fillId="0" borderId="0" xfId="8" applyFont="1" applyAlignment="1">
      <alignment horizontal="center" vertical="center" wrapText="1"/>
    </xf>
    <xf numFmtId="0" fontId="26" fillId="0" borderId="17" xfId="5" applyFont="1" applyBorder="1" applyAlignment="1">
      <alignment horizontal="center"/>
    </xf>
    <xf numFmtId="0" fontId="26" fillId="7" borderId="10" xfId="7" applyFont="1" applyFill="1" applyBorder="1" applyAlignment="1">
      <alignment horizontal="center"/>
    </xf>
    <xf numFmtId="3" fontId="26" fillId="0" borderId="0" xfId="6" applyNumberFormat="1" applyFont="1" applyAlignment="1">
      <alignment horizontal="center" wrapText="1"/>
    </xf>
    <xf numFmtId="3" fontId="26" fillId="0" borderId="0" xfId="9" applyNumberFormat="1" applyFont="1" applyAlignment="1" applyProtection="1">
      <alignment horizontal="center"/>
    </xf>
    <xf numFmtId="168" fontId="28" fillId="0" borderId="17" xfId="7" applyNumberFormat="1" applyFont="1" applyBorder="1" applyAlignment="1">
      <alignment horizontal="center"/>
    </xf>
    <xf numFmtId="3" fontId="28" fillId="0" borderId="0" xfId="7" applyNumberFormat="1" applyFont="1" applyAlignment="1">
      <alignment horizontal="center"/>
    </xf>
    <xf numFmtId="9" fontId="26" fillId="0" borderId="0" xfId="9" applyFont="1" applyAlignment="1" applyProtection="1">
      <alignment horizontal="center"/>
    </xf>
    <xf numFmtId="0" fontId="26" fillId="0" borderId="0" xfId="7" applyFont="1" applyAlignment="1">
      <alignment horizontal="center"/>
    </xf>
    <xf numFmtId="3" fontId="26" fillId="0" borderId="0" xfId="7" applyNumberFormat="1" applyFont="1" applyAlignment="1">
      <alignment horizontal="center"/>
    </xf>
    <xf numFmtId="168" fontId="26" fillId="0" borderId="0" xfId="6" applyNumberFormat="1" applyFont="1" applyAlignment="1">
      <alignment horizontal="center" wrapText="1"/>
    </xf>
    <xf numFmtId="9" fontId="26" fillId="0" borderId="0" xfId="9" applyFont="1" applyProtection="1"/>
    <xf numFmtId="164" fontId="26" fillId="0" borderId="0" xfId="9" applyNumberFormat="1" applyFont="1" applyFill="1" applyBorder="1" applyAlignment="1" applyProtection="1">
      <alignment horizontal="center"/>
    </xf>
    <xf numFmtId="164" fontId="26" fillId="0" borderId="0" xfId="7" applyNumberFormat="1" applyFont="1"/>
    <xf numFmtId="164" fontId="28" fillId="0" borderId="0" xfId="9" applyNumberFormat="1" applyFont="1" applyFill="1" applyBorder="1" applyAlignment="1" applyProtection="1">
      <alignment horizontal="center"/>
    </xf>
    <xf numFmtId="168" fontId="28" fillId="9" borderId="10" xfId="7" applyNumberFormat="1" applyFont="1" applyFill="1" applyBorder="1" applyAlignment="1" applyProtection="1">
      <alignment horizontal="left"/>
      <protection locked="0"/>
    </xf>
    <xf numFmtId="168" fontId="28" fillId="9" borderId="10" xfId="7" applyNumberFormat="1" applyFont="1" applyFill="1" applyBorder="1" applyAlignment="1" applyProtection="1">
      <alignment horizontal="left" indent="1"/>
      <protection locked="0"/>
    </xf>
    <xf numFmtId="169" fontId="28" fillId="9" borderId="10" xfId="7" applyNumberFormat="1" applyFont="1" applyFill="1" applyBorder="1" applyAlignment="1" applyProtection="1">
      <alignment horizontal="center"/>
      <protection locked="0"/>
    </xf>
    <xf numFmtId="4" fontId="28" fillId="9" borderId="10" xfId="7" applyNumberFormat="1" applyFont="1" applyFill="1" applyBorder="1" applyAlignment="1" applyProtection="1">
      <alignment horizontal="center"/>
      <protection locked="0"/>
    </xf>
    <xf numFmtId="169" fontId="26" fillId="7" borderId="10" xfId="7" applyNumberFormat="1" applyFont="1" applyFill="1" applyBorder="1" applyProtection="1">
      <protection locked="0"/>
    </xf>
    <xf numFmtId="4" fontId="26" fillId="7" borderId="10" xfId="7" applyNumberFormat="1" applyFont="1" applyFill="1" applyBorder="1" applyProtection="1">
      <protection locked="0"/>
    </xf>
    <xf numFmtId="0" fontId="26" fillId="7" borderId="10" xfId="7" applyFont="1" applyFill="1" applyBorder="1" applyProtection="1">
      <protection locked="0"/>
    </xf>
    <xf numFmtId="0" fontId="23" fillId="6" borderId="10" xfId="0" applyFont="1" applyFill="1" applyBorder="1" applyAlignment="1" applyProtection="1">
      <alignment horizontal="center" vertical="center" wrapText="1"/>
      <protection locked="0"/>
    </xf>
    <xf numFmtId="0" fontId="23" fillId="6" borderId="10" xfId="0" applyFont="1" applyFill="1" applyBorder="1" applyAlignment="1" applyProtection="1">
      <alignment horizontal="left" vertical="center" wrapText="1"/>
      <protection locked="0"/>
    </xf>
    <xf numFmtId="3" fontId="23" fillId="6" borderId="10" xfId="0" applyNumberFormat="1" applyFont="1" applyFill="1" applyBorder="1" applyAlignment="1" applyProtection="1">
      <alignment horizontal="center" vertical="center" wrapText="1"/>
      <protection locked="0"/>
    </xf>
    <xf numFmtId="166" fontId="23" fillId="6" borderId="10" xfId="4" applyNumberFormat="1" applyFont="1" applyFill="1" applyBorder="1" applyAlignment="1" applyProtection="1">
      <alignment horizontal="center" vertical="center" wrapText="1"/>
      <protection locked="0"/>
    </xf>
    <xf numFmtId="164" fontId="23" fillId="6" borderId="10" xfId="1" applyNumberFormat="1" applyFont="1" applyFill="1" applyBorder="1" applyAlignment="1" applyProtection="1">
      <alignment horizontal="center" vertical="center" wrapText="1"/>
      <protection locked="0"/>
    </xf>
    <xf numFmtId="1" fontId="23" fillId="6" borderId="10" xfId="1" applyNumberFormat="1" applyFont="1" applyFill="1" applyBorder="1" applyAlignment="1" applyProtection="1">
      <alignment horizontal="center" vertical="center" wrapText="1"/>
      <protection locked="0"/>
    </xf>
    <xf numFmtId="1" fontId="23" fillId="6" borderId="10" xfId="0" applyNumberFormat="1" applyFont="1" applyFill="1" applyBorder="1" applyAlignment="1" applyProtection="1">
      <alignment horizontal="center" vertical="center" wrapText="1"/>
      <protection locked="0"/>
    </xf>
    <xf numFmtId="9" fontId="23" fillId="6" borderId="10" xfId="1" applyFont="1" applyFill="1" applyBorder="1" applyAlignment="1" applyProtection="1">
      <alignment horizontal="center" vertical="center" wrapText="1"/>
      <protection locked="0"/>
    </xf>
    <xf numFmtId="0" fontId="25" fillId="6" borderId="10" xfId="0" applyFont="1" applyFill="1" applyBorder="1" applyAlignment="1" applyProtection="1">
      <alignment horizontal="left" vertical="center" wrapText="1"/>
      <protection locked="0"/>
    </xf>
    <xf numFmtId="3" fontId="25" fillId="6" borderId="10" xfId="0" applyNumberFormat="1" applyFont="1" applyFill="1" applyBorder="1" applyAlignment="1" applyProtection="1">
      <alignment horizontal="center" vertical="center" wrapText="1"/>
      <protection locked="0"/>
    </xf>
    <xf numFmtId="166" fontId="25" fillId="6" borderId="10" xfId="4" applyNumberFormat="1" applyFont="1" applyFill="1" applyBorder="1" applyAlignment="1" applyProtection="1">
      <alignment horizontal="center" vertical="center" wrapText="1"/>
      <protection locked="0"/>
    </xf>
    <xf numFmtId="164" fontId="25" fillId="6" borderId="10" xfId="1" applyNumberFormat="1" applyFont="1" applyFill="1" applyBorder="1" applyAlignment="1" applyProtection="1">
      <alignment horizontal="center" vertical="center" wrapText="1"/>
      <protection locked="0"/>
    </xf>
    <xf numFmtId="9" fontId="25" fillId="6" borderId="10" xfId="1" applyFont="1" applyFill="1" applyBorder="1" applyAlignment="1" applyProtection="1">
      <alignment horizontal="center" vertical="center" wrapText="1"/>
      <protection locked="0"/>
    </xf>
    <xf numFmtId="1" fontId="2" fillId="0" borderId="10" xfId="1" applyNumberFormat="1" applyFont="1" applyBorder="1" applyAlignment="1" applyProtection="1">
      <alignment horizontal="center" vertical="center" wrapText="1"/>
    </xf>
    <xf numFmtId="3" fontId="2" fillId="0" borderId="10" xfId="1" applyNumberFormat="1" applyFont="1" applyBorder="1" applyAlignment="1" applyProtection="1">
      <alignment horizontal="center" vertical="center" wrapText="1"/>
    </xf>
    <xf numFmtId="164" fontId="2" fillId="0" borderId="10" xfId="1" applyNumberFormat="1" applyFont="1" applyBorder="1" applyAlignment="1" applyProtection="1">
      <alignment horizontal="center" vertical="center" wrapText="1"/>
    </xf>
    <xf numFmtId="164" fontId="24" fillId="3" borderId="10" xfId="0" applyNumberFormat="1" applyFont="1" applyFill="1" applyBorder="1" applyAlignment="1">
      <alignment horizontal="center" vertical="center" wrapText="1"/>
    </xf>
    <xf numFmtId="9" fontId="2" fillId="19" borderId="10" xfId="1" applyFont="1" applyFill="1" applyBorder="1" applyAlignment="1" applyProtection="1">
      <alignment horizontal="center" vertical="center" wrapText="1"/>
    </xf>
    <xf numFmtId="1" fontId="2" fillId="0" borderId="10" xfId="0" applyNumberFormat="1" applyFont="1" applyBorder="1" applyAlignment="1">
      <alignment horizontal="center" vertical="center" wrapText="1"/>
    </xf>
    <xf numFmtId="0" fontId="52" fillId="12" borderId="30" xfId="2" applyFont="1" applyFill="1" applyBorder="1" applyAlignment="1" applyProtection="1">
      <alignment horizontal="center" vertical="center"/>
      <protection locked="0"/>
    </xf>
    <xf numFmtId="0" fontId="10" fillId="24" borderId="33" xfId="2" applyFont="1" applyFill="1" applyBorder="1" applyAlignment="1" applyProtection="1">
      <alignment horizontal="center" vertical="center"/>
      <protection locked="0"/>
    </xf>
    <xf numFmtId="0" fontId="53" fillId="24" borderId="33" xfId="2" applyFont="1" applyFill="1" applyBorder="1" applyAlignment="1" applyProtection="1">
      <alignment horizontal="center" vertical="center"/>
      <protection locked="0"/>
    </xf>
    <xf numFmtId="0" fontId="67" fillId="0" borderId="0" xfId="0" applyFont="1"/>
    <xf numFmtId="0" fontId="62" fillId="0" borderId="0" xfId="0" applyFont="1"/>
    <xf numFmtId="0" fontId="26" fillId="8" borderId="9" xfId="5" applyFont="1" applyFill="1" applyBorder="1" applyAlignment="1">
      <alignment horizontal="center" vertical="center"/>
    </xf>
    <xf numFmtId="0" fontId="26" fillId="8" borderId="15" xfId="5" applyFont="1" applyFill="1" applyBorder="1" applyAlignment="1">
      <alignment horizontal="center" vertical="center"/>
    </xf>
    <xf numFmtId="0" fontId="26" fillId="8" borderId="9" xfId="5" applyFont="1" applyFill="1" applyBorder="1" applyAlignment="1">
      <alignment horizontal="center" vertical="center" wrapText="1"/>
    </xf>
    <xf numFmtId="0" fontId="26" fillId="8" borderId="15" xfId="5" applyFont="1" applyFill="1" applyBorder="1" applyAlignment="1">
      <alignment horizontal="center" vertical="center" wrapText="1"/>
    </xf>
    <xf numFmtId="0" fontId="16" fillId="3" borderId="5" xfId="3" applyFont="1" applyFill="1" applyBorder="1" applyAlignment="1">
      <alignment horizontal="center"/>
    </xf>
    <xf numFmtId="0" fontId="17" fillId="3" borderId="0" xfId="2" applyFont="1" applyFill="1" applyAlignment="1">
      <alignment horizontal="center"/>
    </xf>
    <xf numFmtId="0" fontId="17" fillId="3" borderId="6" xfId="2" applyFont="1" applyFill="1" applyBorder="1" applyAlignment="1">
      <alignment horizontal="center"/>
    </xf>
    <xf numFmtId="0" fontId="6" fillId="2" borderId="0" xfId="2" applyFont="1" applyFill="1" applyAlignment="1">
      <alignment horizontal="center" vertical="top" wrapText="1"/>
    </xf>
    <xf numFmtId="0" fontId="54" fillId="2" borderId="0" xfId="2" applyFont="1" applyFill="1" applyAlignment="1">
      <alignment horizontal="center"/>
    </xf>
    <xf numFmtId="0" fontId="52" fillId="12" borderId="31" xfId="2" applyFont="1" applyFill="1" applyBorder="1" applyAlignment="1" applyProtection="1">
      <alignment horizontal="center" vertical="center"/>
      <protection locked="0"/>
    </xf>
    <xf numFmtId="0" fontId="52" fillId="12" borderId="32" xfId="2" applyFont="1" applyFill="1" applyBorder="1" applyAlignment="1" applyProtection="1">
      <alignment horizontal="center" vertical="center"/>
      <protection locked="0"/>
    </xf>
    <xf numFmtId="0" fontId="57" fillId="2" borderId="0" xfId="2" applyFont="1" applyFill="1" applyAlignment="1">
      <alignment horizontal="center"/>
    </xf>
    <xf numFmtId="0" fontId="15" fillId="3" borderId="5" xfId="2" applyFont="1" applyFill="1" applyBorder="1" applyAlignment="1">
      <alignment horizontal="center"/>
    </xf>
    <xf numFmtId="0" fontId="15" fillId="3" borderId="0" xfId="2" applyFont="1" applyFill="1" applyAlignment="1">
      <alignment horizontal="center"/>
    </xf>
    <xf numFmtId="0" fontId="15" fillId="3" borderId="6" xfId="2" applyFont="1" applyFill="1" applyBorder="1" applyAlignment="1">
      <alignment horizontal="center"/>
    </xf>
    <xf numFmtId="14" fontId="58" fillId="12" borderId="31" xfId="2" applyNumberFormat="1" applyFont="1" applyFill="1" applyBorder="1" applyAlignment="1" applyProtection="1">
      <alignment horizontal="center" vertical="center"/>
      <protection locked="0"/>
    </xf>
    <xf numFmtId="14" fontId="58" fillId="12" borderId="32" xfId="2" applyNumberFormat="1" applyFont="1" applyFill="1" applyBorder="1" applyAlignment="1" applyProtection="1">
      <alignment horizontal="center" vertical="center"/>
      <protection locked="0"/>
    </xf>
    <xf numFmtId="2" fontId="52" fillId="12" borderId="31" xfId="2" applyNumberFormat="1" applyFont="1" applyFill="1" applyBorder="1" applyAlignment="1" applyProtection="1">
      <alignment horizontal="center" vertical="center"/>
      <protection locked="0"/>
    </xf>
    <xf numFmtId="2" fontId="52" fillId="12" borderId="32" xfId="2"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67" fillId="0" borderId="0" xfId="0" applyFont="1" applyAlignment="1">
      <alignment horizontal="left" vertical="center" wrapText="1"/>
    </xf>
    <xf numFmtId="0" fontId="0" fillId="0" borderId="0" xfId="0" applyAlignment="1">
      <alignment horizontal="left" vertical="top" wrapText="1"/>
    </xf>
    <xf numFmtId="0" fontId="31" fillId="8" borderId="9" xfId="10" applyFont="1" applyFill="1" applyBorder="1" applyAlignment="1">
      <alignment horizontal="center"/>
    </xf>
    <xf numFmtId="0" fontId="31" fillId="8" borderId="15" xfId="10" applyFont="1" applyFill="1" applyBorder="1" applyAlignment="1">
      <alignment horizontal="center"/>
    </xf>
    <xf numFmtId="0" fontId="31" fillId="8" borderId="16" xfId="10" applyFont="1" applyFill="1" applyBorder="1" applyAlignment="1">
      <alignment horizontal="center"/>
    </xf>
    <xf numFmtId="0" fontId="21" fillId="5" borderId="13" xfId="0" applyFont="1" applyFill="1" applyBorder="1" applyAlignment="1">
      <alignment horizontal="center" vertical="center" wrapText="1"/>
    </xf>
    <xf numFmtId="0" fontId="21" fillId="5" borderId="18" xfId="0" applyFont="1" applyFill="1" applyBorder="1" applyAlignment="1">
      <alignment horizontal="center" vertical="center" wrapText="1"/>
    </xf>
    <xf numFmtId="0" fontId="21" fillId="5" borderId="10" xfId="0" applyFont="1" applyFill="1" applyBorder="1" applyAlignment="1">
      <alignment horizontal="center" vertical="center"/>
    </xf>
    <xf numFmtId="0" fontId="21" fillId="5" borderId="10" xfId="0" applyFont="1" applyFill="1" applyBorder="1" applyAlignment="1">
      <alignment horizontal="center" vertical="center" wrapText="1"/>
    </xf>
    <xf numFmtId="0" fontId="26" fillId="8" borderId="10" xfId="5" applyFont="1" applyFill="1" applyBorder="1" applyAlignment="1">
      <alignment horizontal="center" wrapText="1"/>
    </xf>
    <xf numFmtId="0" fontId="26" fillId="8" borderId="10" xfId="5" applyFont="1" applyFill="1" applyBorder="1" applyAlignment="1">
      <alignment horizontal="center"/>
    </xf>
    <xf numFmtId="0" fontId="48" fillId="16" borderId="19" xfId="0" applyFont="1" applyFill="1" applyBorder="1" applyAlignment="1">
      <alignment horizontal="center" vertical="center" wrapText="1"/>
    </xf>
    <xf numFmtId="0" fontId="47" fillId="4" borderId="21" xfId="0" applyFont="1" applyFill="1" applyBorder="1" applyAlignment="1">
      <alignment horizontal="center" vertical="center"/>
    </xf>
    <xf numFmtId="0" fontId="47" fillId="4" borderId="0" xfId="0" applyFont="1" applyFill="1" applyAlignment="1">
      <alignment horizontal="center" vertical="center"/>
    </xf>
    <xf numFmtId="167" fontId="0" fillId="0" borderId="10" xfId="0" applyNumberFormat="1" applyBorder="1" applyAlignment="1">
      <alignment horizontal="center" vertical="center"/>
    </xf>
  </cellXfs>
  <cellStyles count="12">
    <cellStyle name="Comma 2" xfId="4" xr:uid="{EB4F9B3A-366A-4D0A-BB79-084493E9D05F}"/>
    <cellStyle name="Lien hypertexte 2" xfId="3" xr:uid="{5B89DC70-527D-439B-B19F-1DF85D4C4C88}"/>
    <cellStyle name="Normal" xfId="0" builtinId="0"/>
    <cellStyle name="Normal 2" xfId="7" xr:uid="{ED96C8C1-1957-4C60-9169-70CBF98D893F}"/>
    <cellStyle name="Normal 8" xfId="11" xr:uid="{E0427ABF-7526-406E-A0C9-C3B8D82FDB85}"/>
    <cellStyle name="Normal_3j_ClientSite_Outil_Objet_RAP_20080331_JMi1" xfId="2" xr:uid="{5C2DD73F-A96C-4592-A44A-C81879FC6965}"/>
    <cellStyle name="Normal_DG" xfId="8" xr:uid="{6C542542-28B3-4ED3-917A-9C386447EF8E}"/>
    <cellStyle name="Normal_Facture" xfId="10" xr:uid="{6131AE5D-A046-449A-AC23-C382E6F51A49}"/>
    <cellStyle name="Normal_Sheet1" xfId="5" xr:uid="{652133D6-23F0-4406-9C76-B2B93CC1E02D}"/>
    <cellStyle name="Normal_Sheet3" xfId="6" xr:uid="{1BC685A8-938B-47B9-9DB1-0CB80952315E}"/>
    <cellStyle name="Pourcentage" xfId="1" builtinId="5"/>
    <cellStyle name="Pourcentage 2" xfId="9" xr:uid="{EA2FC8C0-B985-4F7E-B79E-3B24139C6B2A}"/>
  </cellStyles>
  <dxfs count="0"/>
  <tableStyles count="0" defaultTableStyle="TableStyleMedium2" defaultPivotStyle="PivotStyleLight16"/>
  <colors>
    <mruColors>
      <color rgb="FF0000FF"/>
      <color rgb="FFDFDA00"/>
      <color rgb="FFC87700"/>
      <color rgb="FFFFFF99"/>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Indices IEE , IC et 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Résultats_Indices!$B$5</c:f>
              <c:strCache>
                <c:ptCount val="1"/>
                <c:pt idx="0">
                  <c:v>IEE ajusté</c:v>
                </c:pt>
              </c:strCache>
            </c:strRef>
          </c:tx>
          <c:spPr>
            <a:solidFill>
              <a:srgbClr val="00B0F0"/>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Résultats_Indices!$C$5:$K$5</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F7C-49C8-A5A6-14F3B032CBCD}"/>
            </c:ext>
          </c:extLst>
        </c:ser>
        <c:ser>
          <c:idx val="2"/>
          <c:order val="4"/>
          <c:tx>
            <c:strRef>
              <c:f>Résultats_Indices!$B$8</c:f>
              <c:strCache>
                <c:ptCount val="1"/>
                <c:pt idx="0">
                  <c:v>ISER</c:v>
                </c:pt>
              </c:strCache>
            </c:strRef>
          </c:tx>
          <c:spPr>
            <a:solidFill>
              <a:srgbClr val="00B050"/>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Résultats_Indices!$C$8:$K$8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4F7C-49C8-A5A6-14F3B032CBCD}"/>
            </c:ext>
          </c:extLst>
        </c:ser>
        <c:dLbls>
          <c:showLegendKey val="0"/>
          <c:showVal val="0"/>
          <c:showCatName val="0"/>
          <c:showSerName val="0"/>
          <c:showPercent val="0"/>
          <c:showBubbleSize val="0"/>
        </c:dLbls>
        <c:gapWidth val="100"/>
        <c:axId val="739724655"/>
        <c:axId val="739714575"/>
      </c:barChart>
      <c:barChart>
        <c:barDir val="col"/>
        <c:grouping val="clustered"/>
        <c:varyColors val="0"/>
        <c:ser>
          <c:idx val="4"/>
          <c:order val="2"/>
          <c:tx>
            <c:strRef>
              <c:f>Résultats_Indices!$B$7</c:f>
              <c:strCache>
                <c:ptCount val="1"/>
                <c:pt idx="0">
                  <c:v>IC énergie (kgCO2/MWh)</c:v>
                </c:pt>
              </c:strCache>
            </c:strRef>
          </c:tx>
          <c:spPr>
            <a:solidFill>
              <a:srgbClr val="C00000"/>
            </a:solidFill>
            <a:ln>
              <a:noFill/>
            </a:ln>
            <a:effectLst/>
          </c:spPr>
          <c:invertIfNegative val="0"/>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Résultats_Indices!$C$7:$K$7</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D676-4EFD-B775-B73FE41ED15C}"/>
            </c:ext>
          </c:extLst>
        </c:ser>
        <c:dLbls>
          <c:showLegendKey val="0"/>
          <c:showVal val="0"/>
          <c:showCatName val="0"/>
          <c:showSerName val="0"/>
          <c:showPercent val="0"/>
          <c:showBubbleSize val="0"/>
        </c:dLbls>
        <c:gapWidth val="300"/>
        <c:axId val="1106815840"/>
        <c:axId val="192869568"/>
      </c:barChart>
      <c:lineChart>
        <c:grouping val="standard"/>
        <c:varyColors val="0"/>
        <c:ser>
          <c:idx val="3"/>
          <c:order val="1"/>
          <c:tx>
            <c:strRef>
              <c:f>Résultats_Indices!$B$28</c:f>
              <c:strCache>
                <c:ptCount val="1"/>
                <c:pt idx="0">
                  <c:v>Obj IEE ferme</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Résultats_Indices!$C$28:$K$28</c:f>
              <c:numCache>
                <c:formatCode>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1-D676-4EFD-B775-B73FE41ED15C}"/>
            </c:ext>
          </c:extLst>
        </c:ser>
        <c:ser>
          <c:idx val="1"/>
          <c:order val="5"/>
          <c:tx>
            <c:strRef>
              <c:f>Résultats_Indices!$B$31</c:f>
              <c:strCache>
                <c:ptCount val="1"/>
                <c:pt idx="0">
                  <c:v>Obj ISER ferme (%)</c:v>
                </c:pt>
              </c:strCache>
            </c:strRef>
          </c:tx>
          <c:spPr>
            <a:ln w="19050" cap="rnd">
              <a:solidFill>
                <a:srgbClr val="00B050"/>
              </a:solidFill>
              <a:round/>
            </a:ln>
            <a:effectLst/>
          </c:spPr>
          <c:marker>
            <c:symbol val="circle"/>
            <c:size val="5"/>
            <c:spPr>
              <a:solidFill>
                <a:srgbClr val="00B050"/>
              </a:solidFill>
              <a:ln w="9525">
                <a:solidFill>
                  <a:srgbClr val="00B050"/>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Résultats_Indices!$C$31:$K$31</c:f>
              <c:numCache>
                <c:formatCode>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0-8091-4505-B68D-1A3045505D3C}"/>
            </c:ext>
          </c:extLst>
        </c:ser>
        <c:dLbls>
          <c:showLegendKey val="0"/>
          <c:showVal val="0"/>
          <c:showCatName val="0"/>
          <c:showSerName val="0"/>
          <c:showPercent val="0"/>
          <c:showBubbleSize val="0"/>
        </c:dLbls>
        <c:marker val="1"/>
        <c:smooth val="0"/>
        <c:axId val="739724655"/>
        <c:axId val="739714575"/>
      </c:lineChart>
      <c:lineChart>
        <c:grouping val="standard"/>
        <c:varyColors val="0"/>
        <c:ser>
          <c:idx val="5"/>
          <c:order val="3"/>
          <c:tx>
            <c:strRef>
              <c:f>Résultats_Indices!$B$30</c:f>
              <c:strCache>
                <c:ptCount val="1"/>
                <c:pt idx="0">
                  <c:v>Obj IC Energie ferme (kg CO2/MWh)</c:v>
                </c:pt>
              </c:strCache>
            </c:strRef>
          </c:tx>
          <c:spPr>
            <a:ln w="19050" cap="rnd">
              <a:solidFill>
                <a:srgbClr val="C00000">
                  <a:alpha val="99000"/>
                </a:srgbClr>
              </a:solidFill>
              <a:round/>
            </a:ln>
            <a:effectLst/>
          </c:spPr>
          <c:marker>
            <c:symbol val="circle"/>
            <c:size val="5"/>
            <c:spPr>
              <a:solidFill>
                <a:srgbClr val="C00000"/>
              </a:solidFill>
              <a:ln w="9525">
                <a:solidFill>
                  <a:srgbClr val="C00000"/>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Résultats_Indices!$C$30:$K$30</c:f>
              <c:numCache>
                <c:formatCode>#,##0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4-D676-4EFD-B775-B73FE41ED15C}"/>
            </c:ext>
          </c:extLst>
        </c:ser>
        <c:dLbls>
          <c:showLegendKey val="0"/>
          <c:showVal val="0"/>
          <c:showCatName val="0"/>
          <c:showSerName val="0"/>
          <c:showPercent val="0"/>
          <c:showBubbleSize val="0"/>
        </c:dLbls>
        <c:marker val="1"/>
        <c:smooth val="0"/>
        <c:axId val="1106815840"/>
        <c:axId val="192869568"/>
      </c:lineChart>
      <c:catAx>
        <c:axId val="7397246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9714575"/>
        <c:crosses val="autoZero"/>
        <c:auto val="1"/>
        <c:lblAlgn val="ctr"/>
        <c:lblOffset val="100"/>
        <c:noMultiLvlLbl val="1"/>
      </c:catAx>
      <c:valAx>
        <c:axId val="73971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IEE, ISER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9724655"/>
        <c:crosses val="autoZero"/>
        <c:crossBetween val="between"/>
      </c:valAx>
      <c:valAx>
        <c:axId val="192869568"/>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IC (kgCO2/MWh)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06815840"/>
        <c:crosses val="max"/>
        <c:crossBetween val="between"/>
      </c:valAx>
      <c:catAx>
        <c:axId val="1106815840"/>
        <c:scaling>
          <c:orientation val="minMax"/>
        </c:scaling>
        <c:delete val="1"/>
        <c:axPos val="b"/>
        <c:numFmt formatCode="General" sourceLinked="1"/>
        <c:majorTickMark val="out"/>
        <c:minorTickMark val="none"/>
        <c:tickLblPos val="nextTo"/>
        <c:crossAx val="19286956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IEE, ICO2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1"/>
          <c:order val="0"/>
          <c:tx>
            <c:strRef>
              <c:f>Résultats_Indices!$B$13</c:f>
              <c:strCache>
                <c:ptCount val="1"/>
                <c:pt idx="0">
                  <c:v>IEE</c:v>
                </c:pt>
              </c:strCache>
            </c:strRef>
          </c:tx>
          <c:spPr>
            <a:solidFill>
              <a:srgbClr val="0000FF"/>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Résultats_Indices!$C$13:$K$13</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A3FD-4626-9D5F-31143847A720}"/>
            </c:ext>
          </c:extLst>
        </c:ser>
        <c:ser>
          <c:idx val="0"/>
          <c:order val="1"/>
          <c:tx>
            <c:strRef>
              <c:f>Résultats_Indices!$B$17</c:f>
              <c:strCache>
                <c:ptCount val="1"/>
                <c:pt idx="0">
                  <c:v>IEE Ajusté</c:v>
                </c:pt>
              </c:strCache>
            </c:strRef>
          </c:tx>
          <c:spPr>
            <a:pattFill prst="wdUpDiag">
              <a:fgClr>
                <a:srgbClr val="0000FF"/>
              </a:fgClr>
              <a:bgClr>
                <a:schemeClr val="bg1"/>
              </a:bgClr>
            </a:patt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Résultats_Indices!$C$17:$K$17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3FD-4626-9D5F-31143847A720}"/>
            </c:ext>
          </c:extLst>
        </c:ser>
        <c:ser>
          <c:idx val="2"/>
          <c:order val="2"/>
          <c:tx>
            <c:strRef>
              <c:f>Résultats_Indices!$B$22</c:f>
              <c:strCache>
                <c:ptCount val="1"/>
                <c:pt idx="0">
                  <c:v>ICO2</c:v>
                </c:pt>
              </c:strCache>
            </c:strRef>
          </c:tx>
          <c:spPr>
            <a:solidFill>
              <a:schemeClr val="accent2"/>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Résultats_Indices!$C$22:$K$22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A3FD-4626-9D5F-31143847A720}"/>
            </c:ext>
          </c:extLst>
        </c:ser>
        <c:ser>
          <c:idx val="3"/>
          <c:order val="3"/>
          <c:tx>
            <c:strRef>
              <c:f>Résultats_Indices!$B$25</c:f>
              <c:strCache>
                <c:ptCount val="1"/>
                <c:pt idx="0">
                  <c:v>ICO2 Ajusté</c:v>
                </c:pt>
              </c:strCache>
            </c:strRef>
          </c:tx>
          <c:spPr>
            <a:pattFill prst="wdUpDiag">
              <a:fgClr>
                <a:schemeClr val="accent2"/>
              </a:fgClr>
              <a:bgClr>
                <a:schemeClr val="bg1"/>
              </a:bgClr>
            </a:patt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Résultats_Indices!$C$25:$K$25</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3FD-4626-9D5F-31143847A720}"/>
            </c:ext>
          </c:extLst>
        </c:ser>
        <c:dLbls>
          <c:showLegendKey val="0"/>
          <c:showVal val="0"/>
          <c:showCatName val="0"/>
          <c:showSerName val="0"/>
          <c:showPercent val="0"/>
          <c:showBubbleSize val="0"/>
        </c:dLbls>
        <c:gapWidth val="219"/>
        <c:axId val="131138847"/>
        <c:axId val="131142687"/>
      </c:barChart>
      <c:catAx>
        <c:axId val="131138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42687"/>
        <c:crosses val="autoZero"/>
        <c:auto val="1"/>
        <c:lblAlgn val="ctr"/>
        <c:lblOffset val="100"/>
        <c:noMultiLvlLbl val="0"/>
      </c:catAx>
      <c:valAx>
        <c:axId val="13114268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3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Résultats_Pistes!$C$3</c:f>
              <c:strCache>
                <c:ptCount val="1"/>
                <c:pt idx="0">
                  <c:v>Gain énergie finale (MWh)</c:v>
                </c:pt>
              </c:strCache>
            </c:strRef>
          </c:cat>
          <c:val>
            <c:numRef>
              <c:f>Résultats_Pistes!$E$3</c:f>
              <c:numCache>
                <c:formatCode>#,##0</c:formatCode>
                <c:ptCount val="1"/>
                <c:pt idx="0">
                  <c:v>0</c:v>
                </c:pt>
              </c:numCache>
            </c:numRef>
          </c:val>
          <c:extLst>
            <c:ext xmlns:c16="http://schemas.microsoft.com/office/drawing/2014/chart" uri="{C3380CC4-5D6E-409C-BE32-E72D297353CC}">
              <c16:uniqueId val="{00000000-6A24-4C3D-A006-7CAC66C9E081}"/>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Résultats_Pistes!$C$3</c:f>
              <c:strCache>
                <c:ptCount val="1"/>
                <c:pt idx="0">
                  <c:v>Gain énergie finale (MWh)</c:v>
                </c:pt>
              </c:strCache>
            </c:strRef>
          </c:cat>
          <c:val>
            <c:numRef>
              <c:f>Résultats_Pistes!$F$3</c:f>
              <c:numCache>
                <c:formatCode>#,##0</c:formatCode>
                <c:ptCount val="1"/>
                <c:pt idx="0">
                  <c:v>0</c:v>
                </c:pt>
              </c:numCache>
            </c:numRef>
          </c:val>
          <c:extLst>
            <c:ext xmlns:c16="http://schemas.microsoft.com/office/drawing/2014/chart" uri="{C3380CC4-5D6E-409C-BE32-E72D297353CC}">
              <c16:uniqueId val="{00000001-6A24-4C3D-A006-7CAC66C9E081}"/>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Résultats_Pistes!$C$3</c:f>
              <c:strCache>
                <c:ptCount val="1"/>
                <c:pt idx="0">
                  <c:v>Gain énergie finale (MWh)</c:v>
                </c:pt>
              </c:strCache>
            </c:strRef>
          </c:cat>
          <c:val>
            <c:numRef>
              <c:f>Résultats_Pistes!$G$3</c:f>
              <c:numCache>
                <c:formatCode>#,##0</c:formatCode>
                <c:ptCount val="1"/>
                <c:pt idx="0">
                  <c:v>0</c:v>
                </c:pt>
              </c:numCache>
            </c:numRef>
          </c:val>
          <c:extLst>
            <c:ext xmlns:c16="http://schemas.microsoft.com/office/drawing/2014/chart" uri="{C3380CC4-5D6E-409C-BE32-E72D297353CC}">
              <c16:uniqueId val="{00000002-6A24-4C3D-A006-7CAC66C9E081}"/>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Résultats_Pistes!$C$3</c:f>
              <c:strCache>
                <c:ptCount val="1"/>
                <c:pt idx="0">
                  <c:v>Gain énergie finale (MWh)</c:v>
                </c:pt>
              </c:strCache>
            </c:strRef>
          </c:cat>
          <c:val>
            <c:numRef>
              <c:f>Résultats_Pistes!$H$3</c:f>
              <c:numCache>
                <c:formatCode>#,##0</c:formatCode>
                <c:ptCount val="1"/>
                <c:pt idx="0">
                  <c:v>0</c:v>
                </c:pt>
              </c:numCache>
            </c:numRef>
          </c:val>
          <c:extLst>
            <c:ext xmlns:c16="http://schemas.microsoft.com/office/drawing/2014/chart" uri="{C3380CC4-5D6E-409C-BE32-E72D297353CC}">
              <c16:uniqueId val="{00000003-6A24-4C3D-A006-7CAC66C9E081}"/>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Résultats_Pistes!$C$3</c:f>
              <c:strCache>
                <c:ptCount val="1"/>
                <c:pt idx="0">
                  <c:v>Gain énergie finale (MWh)</c:v>
                </c:pt>
              </c:strCache>
            </c:strRef>
          </c:cat>
          <c:val>
            <c:numRef>
              <c:f>Résultats_Pistes!$I$3</c:f>
              <c:numCache>
                <c:formatCode>#,##0</c:formatCode>
                <c:ptCount val="1"/>
                <c:pt idx="0">
                  <c:v>0</c:v>
                </c:pt>
              </c:numCache>
            </c:numRef>
          </c:val>
          <c:extLst>
            <c:ext xmlns:c16="http://schemas.microsoft.com/office/drawing/2014/chart" uri="{C3380CC4-5D6E-409C-BE32-E72D297353CC}">
              <c16:uniqueId val="{00000004-6A24-4C3D-A006-7CAC66C9E081}"/>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Résultats_Pistes!$C$3</c:f>
              <c:strCache>
                <c:ptCount val="1"/>
                <c:pt idx="0">
                  <c:v>Gain énergie finale (MWh)</c:v>
                </c:pt>
              </c:strCache>
            </c:strRef>
          </c:cat>
          <c:val>
            <c:numRef>
              <c:f>Résultats_Pistes!$J$3</c:f>
              <c:numCache>
                <c:formatCode>#,##0</c:formatCode>
                <c:ptCount val="1"/>
                <c:pt idx="0">
                  <c:v>0</c:v>
                </c:pt>
              </c:numCache>
            </c:numRef>
          </c:val>
          <c:extLst>
            <c:ext xmlns:c16="http://schemas.microsoft.com/office/drawing/2014/chart" uri="{C3380CC4-5D6E-409C-BE32-E72D297353CC}">
              <c16:uniqueId val="{00000005-6A24-4C3D-A006-7CAC66C9E081}"/>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Résultats_Pistes!$C$3</c:f>
              <c:strCache>
                <c:ptCount val="1"/>
                <c:pt idx="0">
                  <c:v>Gain énergie finale (MWh)</c:v>
                </c:pt>
              </c:strCache>
            </c:strRef>
          </c:cat>
          <c:val>
            <c:numRef>
              <c:f>Résultats_Pistes!$K$3</c:f>
              <c:numCache>
                <c:formatCode>#,##0</c:formatCode>
                <c:ptCount val="1"/>
                <c:pt idx="0">
                  <c:v>0</c:v>
                </c:pt>
              </c:numCache>
            </c:numRef>
          </c:val>
          <c:extLst>
            <c:ext xmlns:c16="http://schemas.microsoft.com/office/drawing/2014/chart" uri="{C3380CC4-5D6E-409C-BE32-E72D297353CC}">
              <c16:uniqueId val="{00000006-6A24-4C3D-A006-7CAC66C9E081}"/>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Résultats_Pistes!$C$3</c:f>
              <c:strCache>
                <c:ptCount val="1"/>
                <c:pt idx="0">
                  <c:v>Gain énergie finale (MWh)</c:v>
                </c:pt>
              </c:strCache>
            </c:strRef>
          </c:cat>
          <c:val>
            <c:numRef>
              <c:f>Résultats_Pistes!$L$3</c:f>
              <c:numCache>
                <c:formatCode>#,##0</c:formatCode>
                <c:ptCount val="1"/>
                <c:pt idx="0">
                  <c:v>0</c:v>
                </c:pt>
              </c:numCache>
            </c:numRef>
          </c:val>
          <c:extLst>
            <c:ext xmlns:c16="http://schemas.microsoft.com/office/drawing/2014/chart" uri="{C3380CC4-5D6E-409C-BE32-E72D297353CC}">
              <c16:uniqueId val="{00000007-6A24-4C3D-A006-7CAC66C9E081}"/>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Résultats_Pistes!$C$4</c:f>
              <c:strCache>
                <c:ptCount val="1"/>
                <c:pt idx="0">
                  <c:v>Gain émissions total (tCO2)</c:v>
                </c:pt>
              </c:strCache>
            </c:strRef>
          </c:cat>
          <c:val>
            <c:numRef>
              <c:f>Résultats_Pistes!$E$4</c:f>
              <c:numCache>
                <c:formatCode>#,##0</c:formatCode>
                <c:ptCount val="1"/>
                <c:pt idx="0">
                  <c:v>0</c:v>
                </c:pt>
              </c:numCache>
            </c:numRef>
          </c:val>
          <c:extLst>
            <c:ext xmlns:c16="http://schemas.microsoft.com/office/drawing/2014/chart" uri="{C3380CC4-5D6E-409C-BE32-E72D297353CC}">
              <c16:uniqueId val="{00000000-FE6C-4265-9387-F9F8A52A4254}"/>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Résultats_Pistes!$C$4</c:f>
              <c:strCache>
                <c:ptCount val="1"/>
                <c:pt idx="0">
                  <c:v>Gain émissions total (tCO2)</c:v>
                </c:pt>
              </c:strCache>
            </c:strRef>
          </c:cat>
          <c:val>
            <c:numRef>
              <c:f>Résultats_Pistes!$F$4</c:f>
              <c:numCache>
                <c:formatCode>#,##0</c:formatCode>
                <c:ptCount val="1"/>
                <c:pt idx="0">
                  <c:v>0</c:v>
                </c:pt>
              </c:numCache>
            </c:numRef>
          </c:val>
          <c:extLst>
            <c:ext xmlns:c16="http://schemas.microsoft.com/office/drawing/2014/chart" uri="{C3380CC4-5D6E-409C-BE32-E72D297353CC}">
              <c16:uniqueId val="{00000001-FE6C-4265-9387-F9F8A52A4254}"/>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Résultats_Pistes!$C$4</c:f>
              <c:strCache>
                <c:ptCount val="1"/>
                <c:pt idx="0">
                  <c:v>Gain émissions total (tCO2)</c:v>
                </c:pt>
              </c:strCache>
            </c:strRef>
          </c:cat>
          <c:val>
            <c:numRef>
              <c:f>Résultats_Pistes!$G$4</c:f>
              <c:numCache>
                <c:formatCode>#,##0</c:formatCode>
                <c:ptCount val="1"/>
                <c:pt idx="0">
                  <c:v>0</c:v>
                </c:pt>
              </c:numCache>
            </c:numRef>
          </c:val>
          <c:extLst>
            <c:ext xmlns:c16="http://schemas.microsoft.com/office/drawing/2014/chart" uri="{C3380CC4-5D6E-409C-BE32-E72D297353CC}">
              <c16:uniqueId val="{00000002-FE6C-4265-9387-F9F8A52A4254}"/>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Résultats_Pistes!$C$4</c:f>
              <c:strCache>
                <c:ptCount val="1"/>
                <c:pt idx="0">
                  <c:v>Gain émissions total (tCO2)</c:v>
                </c:pt>
              </c:strCache>
            </c:strRef>
          </c:cat>
          <c:val>
            <c:numRef>
              <c:f>Résultats_Pistes!$H$4</c:f>
              <c:numCache>
                <c:formatCode>#,##0</c:formatCode>
                <c:ptCount val="1"/>
                <c:pt idx="0">
                  <c:v>0</c:v>
                </c:pt>
              </c:numCache>
            </c:numRef>
          </c:val>
          <c:extLst>
            <c:ext xmlns:c16="http://schemas.microsoft.com/office/drawing/2014/chart" uri="{C3380CC4-5D6E-409C-BE32-E72D297353CC}">
              <c16:uniqueId val="{00000003-FE6C-4265-9387-F9F8A52A4254}"/>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Résultats_Pistes!$C$4</c:f>
              <c:strCache>
                <c:ptCount val="1"/>
                <c:pt idx="0">
                  <c:v>Gain émissions total (tCO2)</c:v>
                </c:pt>
              </c:strCache>
            </c:strRef>
          </c:cat>
          <c:val>
            <c:numRef>
              <c:f>Résultats_Pistes!$I$4</c:f>
              <c:numCache>
                <c:formatCode>#,##0</c:formatCode>
                <c:ptCount val="1"/>
                <c:pt idx="0">
                  <c:v>0</c:v>
                </c:pt>
              </c:numCache>
            </c:numRef>
          </c:val>
          <c:extLst>
            <c:ext xmlns:c16="http://schemas.microsoft.com/office/drawing/2014/chart" uri="{C3380CC4-5D6E-409C-BE32-E72D297353CC}">
              <c16:uniqueId val="{00000004-FE6C-4265-9387-F9F8A52A4254}"/>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Résultats_Pistes!$C$4</c:f>
              <c:strCache>
                <c:ptCount val="1"/>
                <c:pt idx="0">
                  <c:v>Gain émissions total (tCO2)</c:v>
                </c:pt>
              </c:strCache>
            </c:strRef>
          </c:cat>
          <c:val>
            <c:numRef>
              <c:f>Résultats_Pistes!$J$4</c:f>
              <c:numCache>
                <c:formatCode>#,##0</c:formatCode>
                <c:ptCount val="1"/>
                <c:pt idx="0">
                  <c:v>0</c:v>
                </c:pt>
              </c:numCache>
            </c:numRef>
          </c:val>
          <c:extLst>
            <c:ext xmlns:c16="http://schemas.microsoft.com/office/drawing/2014/chart" uri="{C3380CC4-5D6E-409C-BE32-E72D297353CC}">
              <c16:uniqueId val="{00000005-FE6C-4265-9387-F9F8A52A4254}"/>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Résultats_Pistes!$C$4</c:f>
              <c:strCache>
                <c:ptCount val="1"/>
                <c:pt idx="0">
                  <c:v>Gain émissions total (tCO2)</c:v>
                </c:pt>
              </c:strCache>
            </c:strRef>
          </c:cat>
          <c:val>
            <c:numRef>
              <c:f>Résultats_Pistes!$K$4</c:f>
              <c:numCache>
                <c:formatCode>#,##0</c:formatCode>
                <c:ptCount val="1"/>
                <c:pt idx="0">
                  <c:v>0</c:v>
                </c:pt>
              </c:numCache>
            </c:numRef>
          </c:val>
          <c:extLst>
            <c:ext xmlns:c16="http://schemas.microsoft.com/office/drawing/2014/chart" uri="{C3380CC4-5D6E-409C-BE32-E72D297353CC}">
              <c16:uniqueId val="{00000006-FE6C-4265-9387-F9F8A52A4254}"/>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Résultats_Pistes!$C$4</c:f>
              <c:strCache>
                <c:ptCount val="1"/>
                <c:pt idx="0">
                  <c:v>Gain émissions total (tCO2)</c:v>
                </c:pt>
              </c:strCache>
            </c:strRef>
          </c:cat>
          <c:val>
            <c:numRef>
              <c:f>Résultats_Pistes!$L$4</c:f>
              <c:numCache>
                <c:formatCode>#,##0</c:formatCode>
                <c:ptCount val="1"/>
                <c:pt idx="0">
                  <c:v>0</c:v>
                </c:pt>
              </c:numCache>
            </c:numRef>
          </c:val>
          <c:extLst>
            <c:ext xmlns:c16="http://schemas.microsoft.com/office/drawing/2014/chart" uri="{C3380CC4-5D6E-409C-BE32-E72D297353CC}">
              <c16:uniqueId val="{00000007-FE6C-4265-9387-F9F8A52A4254}"/>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Résultats_Pistes!$C$5</c:f>
              <c:strCache>
                <c:ptCount val="1"/>
                <c:pt idx="0">
                  <c:v>Gain SER (MWh)</c:v>
                </c:pt>
              </c:strCache>
            </c:strRef>
          </c:cat>
          <c:val>
            <c:numRef>
              <c:f>Résultats_Pistes!$E$5</c:f>
              <c:numCache>
                <c:formatCode>#,##0</c:formatCode>
                <c:ptCount val="1"/>
                <c:pt idx="0">
                  <c:v>0</c:v>
                </c:pt>
              </c:numCache>
            </c:numRef>
          </c:val>
          <c:extLst>
            <c:ext xmlns:c16="http://schemas.microsoft.com/office/drawing/2014/chart" uri="{C3380CC4-5D6E-409C-BE32-E72D297353CC}">
              <c16:uniqueId val="{00000000-D9F1-4CA9-A64A-E791D6FF4AA5}"/>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Résultats_Pistes!$C$5</c:f>
              <c:strCache>
                <c:ptCount val="1"/>
                <c:pt idx="0">
                  <c:v>Gain SER (MWh)</c:v>
                </c:pt>
              </c:strCache>
            </c:strRef>
          </c:cat>
          <c:val>
            <c:numRef>
              <c:f>Résultats_Pistes!$F$5</c:f>
              <c:numCache>
                <c:formatCode>#,##0</c:formatCode>
                <c:ptCount val="1"/>
                <c:pt idx="0">
                  <c:v>0</c:v>
                </c:pt>
              </c:numCache>
            </c:numRef>
          </c:val>
          <c:extLst>
            <c:ext xmlns:c16="http://schemas.microsoft.com/office/drawing/2014/chart" uri="{C3380CC4-5D6E-409C-BE32-E72D297353CC}">
              <c16:uniqueId val="{00000001-D9F1-4CA9-A64A-E791D6FF4AA5}"/>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Résultats_Pistes!$C$5</c:f>
              <c:strCache>
                <c:ptCount val="1"/>
                <c:pt idx="0">
                  <c:v>Gain SER (MWh)</c:v>
                </c:pt>
              </c:strCache>
            </c:strRef>
          </c:cat>
          <c:val>
            <c:numRef>
              <c:f>Résultats_Pistes!$G$5</c:f>
              <c:numCache>
                <c:formatCode>#,##0</c:formatCode>
                <c:ptCount val="1"/>
                <c:pt idx="0">
                  <c:v>0</c:v>
                </c:pt>
              </c:numCache>
            </c:numRef>
          </c:val>
          <c:extLst>
            <c:ext xmlns:c16="http://schemas.microsoft.com/office/drawing/2014/chart" uri="{C3380CC4-5D6E-409C-BE32-E72D297353CC}">
              <c16:uniqueId val="{00000002-D9F1-4CA9-A64A-E791D6FF4AA5}"/>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Résultats_Pistes!$C$5</c:f>
              <c:strCache>
                <c:ptCount val="1"/>
                <c:pt idx="0">
                  <c:v>Gain SER (MWh)</c:v>
                </c:pt>
              </c:strCache>
            </c:strRef>
          </c:cat>
          <c:val>
            <c:numRef>
              <c:f>Résultats_Pistes!$H$5</c:f>
              <c:numCache>
                <c:formatCode>#,##0</c:formatCode>
                <c:ptCount val="1"/>
                <c:pt idx="0">
                  <c:v>0</c:v>
                </c:pt>
              </c:numCache>
            </c:numRef>
          </c:val>
          <c:extLst>
            <c:ext xmlns:c16="http://schemas.microsoft.com/office/drawing/2014/chart" uri="{C3380CC4-5D6E-409C-BE32-E72D297353CC}">
              <c16:uniqueId val="{00000003-D9F1-4CA9-A64A-E791D6FF4AA5}"/>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Résultats_Pistes!$C$5</c:f>
              <c:strCache>
                <c:ptCount val="1"/>
                <c:pt idx="0">
                  <c:v>Gain SER (MWh)</c:v>
                </c:pt>
              </c:strCache>
            </c:strRef>
          </c:cat>
          <c:val>
            <c:numRef>
              <c:f>Résultats_Pistes!$I$5</c:f>
              <c:numCache>
                <c:formatCode>#,##0</c:formatCode>
                <c:ptCount val="1"/>
                <c:pt idx="0">
                  <c:v>0</c:v>
                </c:pt>
              </c:numCache>
            </c:numRef>
          </c:val>
          <c:extLst>
            <c:ext xmlns:c16="http://schemas.microsoft.com/office/drawing/2014/chart" uri="{C3380CC4-5D6E-409C-BE32-E72D297353CC}">
              <c16:uniqueId val="{00000004-D9F1-4CA9-A64A-E791D6FF4AA5}"/>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Résultats_Pistes!$C$5</c:f>
              <c:strCache>
                <c:ptCount val="1"/>
                <c:pt idx="0">
                  <c:v>Gain SER (MWh)</c:v>
                </c:pt>
              </c:strCache>
            </c:strRef>
          </c:cat>
          <c:val>
            <c:numRef>
              <c:f>Résultats_Pistes!$J$5</c:f>
              <c:numCache>
                <c:formatCode>#,##0</c:formatCode>
                <c:ptCount val="1"/>
                <c:pt idx="0">
                  <c:v>0</c:v>
                </c:pt>
              </c:numCache>
            </c:numRef>
          </c:val>
          <c:extLst>
            <c:ext xmlns:c16="http://schemas.microsoft.com/office/drawing/2014/chart" uri="{C3380CC4-5D6E-409C-BE32-E72D297353CC}">
              <c16:uniqueId val="{00000005-D9F1-4CA9-A64A-E791D6FF4AA5}"/>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Résultats_Pistes!$C$5</c:f>
              <c:strCache>
                <c:ptCount val="1"/>
                <c:pt idx="0">
                  <c:v>Gain SER (MWh)</c:v>
                </c:pt>
              </c:strCache>
            </c:strRef>
          </c:cat>
          <c:val>
            <c:numRef>
              <c:f>Résultats_Pistes!$K$5</c:f>
              <c:numCache>
                <c:formatCode>#,##0</c:formatCode>
                <c:ptCount val="1"/>
                <c:pt idx="0">
                  <c:v>0</c:v>
                </c:pt>
              </c:numCache>
            </c:numRef>
          </c:val>
          <c:extLst>
            <c:ext xmlns:c16="http://schemas.microsoft.com/office/drawing/2014/chart" uri="{C3380CC4-5D6E-409C-BE32-E72D297353CC}">
              <c16:uniqueId val="{00000006-D9F1-4CA9-A64A-E791D6FF4AA5}"/>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Résultats_Pistes!$C$5</c:f>
              <c:strCache>
                <c:ptCount val="1"/>
                <c:pt idx="0">
                  <c:v>Gain SER (MWh)</c:v>
                </c:pt>
              </c:strCache>
            </c:strRef>
          </c:cat>
          <c:val>
            <c:numRef>
              <c:f>Résultats_Pistes!$L$5</c:f>
              <c:numCache>
                <c:formatCode>#,##0</c:formatCode>
                <c:ptCount val="1"/>
                <c:pt idx="0">
                  <c:v>0</c:v>
                </c:pt>
              </c:numCache>
            </c:numRef>
          </c:val>
          <c:extLst>
            <c:ext xmlns:c16="http://schemas.microsoft.com/office/drawing/2014/chart" uri="{C3380CC4-5D6E-409C-BE32-E72D297353CC}">
              <c16:uniqueId val="{00000007-D9F1-4CA9-A64A-E791D6FF4AA5}"/>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Résultats_Pistes!$C$6</c:f>
              <c:strCache>
                <c:ptCount val="1"/>
                <c:pt idx="0">
                  <c:v>Investissements (€)</c:v>
                </c:pt>
              </c:strCache>
            </c:strRef>
          </c:cat>
          <c:val>
            <c:numRef>
              <c:f>Résultats_Pistes!$E$6</c:f>
              <c:numCache>
                <c:formatCode>#,##0\ "€"</c:formatCode>
                <c:ptCount val="1"/>
                <c:pt idx="0">
                  <c:v>0</c:v>
                </c:pt>
              </c:numCache>
            </c:numRef>
          </c:val>
          <c:extLst>
            <c:ext xmlns:c16="http://schemas.microsoft.com/office/drawing/2014/chart" uri="{C3380CC4-5D6E-409C-BE32-E72D297353CC}">
              <c16:uniqueId val="{00000000-3EE8-4A4C-A260-4203AB96E713}"/>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Résultats_Pistes!$C$6</c:f>
              <c:strCache>
                <c:ptCount val="1"/>
                <c:pt idx="0">
                  <c:v>Investissements (€)</c:v>
                </c:pt>
              </c:strCache>
            </c:strRef>
          </c:cat>
          <c:val>
            <c:numRef>
              <c:f>Résultats_Pistes!$F$6</c:f>
              <c:numCache>
                <c:formatCode>#,##0\ "€"</c:formatCode>
                <c:ptCount val="1"/>
                <c:pt idx="0">
                  <c:v>0</c:v>
                </c:pt>
              </c:numCache>
            </c:numRef>
          </c:val>
          <c:extLst>
            <c:ext xmlns:c16="http://schemas.microsoft.com/office/drawing/2014/chart" uri="{C3380CC4-5D6E-409C-BE32-E72D297353CC}">
              <c16:uniqueId val="{00000001-3EE8-4A4C-A260-4203AB96E713}"/>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Résultats_Pistes!$C$6</c:f>
              <c:strCache>
                <c:ptCount val="1"/>
                <c:pt idx="0">
                  <c:v>Investissements (€)</c:v>
                </c:pt>
              </c:strCache>
            </c:strRef>
          </c:cat>
          <c:val>
            <c:numRef>
              <c:f>Résultats_Pistes!$G$6</c:f>
              <c:numCache>
                <c:formatCode>#,##0\ "€"</c:formatCode>
                <c:ptCount val="1"/>
                <c:pt idx="0">
                  <c:v>0</c:v>
                </c:pt>
              </c:numCache>
            </c:numRef>
          </c:val>
          <c:extLst>
            <c:ext xmlns:c16="http://schemas.microsoft.com/office/drawing/2014/chart" uri="{C3380CC4-5D6E-409C-BE32-E72D297353CC}">
              <c16:uniqueId val="{00000002-3EE8-4A4C-A260-4203AB96E713}"/>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Résultats_Pistes!$C$6</c:f>
              <c:strCache>
                <c:ptCount val="1"/>
                <c:pt idx="0">
                  <c:v>Investissements (€)</c:v>
                </c:pt>
              </c:strCache>
            </c:strRef>
          </c:cat>
          <c:val>
            <c:numRef>
              <c:f>Résultats_Pistes!$H$6</c:f>
              <c:numCache>
                <c:formatCode>#,##0\ "€"</c:formatCode>
                <c:ptCount val="1"/>
                <c:pt idx="0">
                  <c:v>0</c:v>
                </c:pt>
              </c:numCache>
            </c:numRef>
          </c:val>
          <c:extLst>
            <c:ext xmlns:c16="http://schemas.microsoft.com/office/drawing/2014/chart" uri="{C3380CC4-5D6E-409C-BE32-E72D297353CC}">
              <c16:uniqueId val="{00000003-3EE8-4A4C-A260-4203AB96E713}"/>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Résultats_Pistes!$C$6</c:f>
              <c:strCache>
                <c:ptCount val="1"/>
                <c:pt idx="0">
                  <c:v>Investissements (€)</c:v>
                </c:pt>
              </c:strCache>
            </c:strRef>
          </c:cat>
          <c:val>
            <c:numRef>
              <c:f>Résultats_Pistes!$I$6</c:f>
              <c:numCache>
                <c:formatCode>#,##0\ "€"</c:formatCode>
                <c:ptCount val="1"/>
                <c:pt idx="0">
                  <c:v>0</c:v>
                </c:pt>
              </c:numCache>
            </c:numRef>
          </c:val>
          <c:extLst>
            <c:ext xmlns:c16="http://schemas.microsoft.com/office/drawing/2014/chart" uri="{C3380CC4-5D6E-409C-BE32-E72D297353CC}">
              <c16:uniqueId val="{00000004-3EE8-4A4C-A260-4203AB96E713}"/>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Résultats_Pistes!$C$6</c:f>
              <c:strCache>
                <c:ptCount val="1"/>
                <c:pt idx="0">
                  <c:v>Investissements (€)</c:v>
                </c:pt>
              </c:strCache>
            </c:strRef>
          </c:cat>
          <c:val>
            <c:numRef>
              <c:f>Résultats_Pistes!$J$6</c:f>
              <c:numCache>
                <c:formatCode>#,##0\ "€"</c:formatCode>
                <c:ptCount val="1"/>
                <c:pt idx="0">
                  <c:v>0</c:v>
                </c:pt>
              </c:numCache>
            </c:numRef>
          </c:val>
          <c:extLst>
            <c:ext xmlns:c16="http://schemas.microsoft.com/office/drawing/2014/chart" uri="{C3380CC4-5D6E-409C-BE32-E72D297353CC}">
              <c16:uniqueId val="{00000005-3EE8-4A4C-A260-4203AB96E713}"/>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Résultats_Pistes!$C$6</c:f>
              <c:strCache>
                <c:ptCount val="1"/>
                <c:pt idx="0">
                  <c:v>Investissements (€)</c:v>
                </c:pt>
              </c:strCache>
            </c:strRef>
          </c:cat>
          <c:val>
            <c:numRef>
              <c:f>Résultats_Pistes!$K$6</c:f>
              <c:numCache>
                <c:formatCode>#,##0\ "€"</c:formatCode>
                <c:ptCount val="1"/>
                <c:pt idx="0">
                  <c:v>0</c:v>
                </c:pt>
              </c:numCache>
            </c:numRef>
          </c:val>
          <c:extLst>
            <c:ext xmlns:c16="http://schemas.microsoft.com/office/drawing/2014/chart" uri="{C3380CC4-5D6E-409C-BE32-E72D297353CC}">
              <c16:uniqueId val="{00000006-3EE8-4A4C-A260-4203AB96E713}"/>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Résultats_Pistes!$C$6</c:f>
              <c:strCache>
                <c:ptCount val="1"/>
                <c:pt idx="0">
                  <c:v>Investissements (€)</c:v>
                </c:pt>
              </c:strCache>
            </c:strRef>
          </c:cat>
          <c:val>
            <c:numRef>
              <c:f>Résultats_Pistes!$L$6</c:f>
              <c:numCache>
                <c:formatCode>#,##0\ "€"</c:formatCode>
                <c:ptCount val="1"/>
                <c:pt idx="0">
                  <c:v>0</c:v>
                </c:pt>
              </c:numCache>
            </c:numRef>
          </c:val>
          <c:extLst>
            <c:ext xmlns:c16="http://schemas.microsoft.com/office/drawing/2014/chart" uri="{C3380CC4-5D6E-409C-BE32-E72D297353CC}">
              <c16:uniqueId val="{00000007-3EE8-4A4C-A260-4203AB96E713}"/>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401782</xdr:colOff>
      <xdr:row>1</xdr:row>
      <xdr:rowOff>166255</xdr:rowOff>
    </xdr:from>
    <xdr:to>
      <xdr:col>2</xdr:col>
      <xdr:colOff>1545319</xdr:colOff>
      <xdr:row>2</xdr:row>
      <xdr:rowOff>345582</xdr:rowOff>
    </xdr:to>
    <xdr:pic>
      <xdr:nvPicPr>
        <xdr:cNvPr id="4" name="Image 1">
          <a:extLst>
            <a:ext uri="{FF2B5EF4-FFF2-40B4-BE49-F238E27FC236}">
              <a16:creationId xmlns:a16="http://schemas.microsoft.com/office/drawing/2014/main" id="{08B8AD66-0A14-995C-A9AB-D66B5282D4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889" y="370362"/>
          <a:ext cx="1903360" cy="11726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206410</xdr:colOff>
      <xdr:row>0</xdr:row>
      <xdr:rowOff>127187</xdr:rowOff>
    </xdr:from>
    <xdr:to>
      <xdr:col>33</xdr:col>
      <xdr:colOff>116541</xdr:colOff>
      <xdr:row>18</xdr:row>
      <xdr:rowOff>71717</xdr:rowOff>
    </xdr:to>
    <xdr:graphicFrame macro="">
      <xdr:nvGraphicFramePr>
        <xdr:cNvPr id="86" name="Graphique 1">
          <a:extLst>
            <a:ext uri="{FF2B5EF4-FFF2-40B4-BE49-F238E27FC236}">
              <a16:creationId xmlns:a16="http://schemas.microsoft.com/office/drawing/2014/main" id="{0AE107A6-5CC2-D4D7-3314-9A919EA52E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306671</xdr:colOff>
      <xdr:row>19</xdr:row>
      <xdr:rowOff>33688</xdr:rowOff>
    </xdr:from>
    <xdr:to>
      <xdr:col>33</xdr:col>
      <xdr:colOff>66261</xdr:colOff>
      <xdr:row>42</xdr:row>
      <xdr:rowOff>121486</xdr:rowOff>
    </xdr:to>
    <xdr:graphicFrame macro="">
      <xdr:nvGraphicFramePr>
        <xdr:cNvPr id="88" name="Graphique 3">
          <a:extLst>
            <a:ext uri="{FF2B5EF4-FFF2-40B4-BE49-F238E27FC236}">
              <a16:creationId xmlns:a16="http://schemas.microsoft.com/office/drawing/2014/main" id="{F4A79850-5DA1-2B95-D9DD-BD0F472C4F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285750</xdr:colOff>
      <xdr:row>0</xdr:row>
      <xdr:rowOff>33337</xdr:rowOff>
    </xdr:from>
    <xdr:to>
      <xdr:col>21</xdr:col>
      <xdr:colOff>123825</xdr:colOff>
      <xdr:row>10</xdr:row>
      <xdr:rowOff>123825</xdr:rowOff>
    </xdr:to>
    <xdr:graphicFrame macro="">
      <xdr:nvGraphicFramePr>
        <xdr:cNvPr id="15" name="Graphique 14">
          <a:extLst>
            <a:ext uri="{FF2B5EF4-FFF2-40B4-BE49-F238E27FC236}">
              <a16:creationId xmlns:a16="http://schemas.microsoft.com/office/drawing/2014/main" id="{3752C8AB-BA6C-B87E-0D4C-5404FBA80C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161925</xdr:colOff>
      <xdr:row>0</xdr:row>
      <xdr:rowOff>28575</xdr:rowOff>
    </xdr:from>
    <xdr:to>
      <xdr:col>30</xdr:col>
      <xdr:colOff>171450</xdr:colOff>
      <xdr:row>10</xdr:row>
      <xdr:rowOff>119063</xdr:rowOff>
    </xdr:to>
    <xdr:graphicFrame macro="">
      <xdr:nvGraphicFramePr>
        <xdr:cNvPr id="17" name="Graphique 16">
          <a:extLst>
            <a:ext uri="{FF2B5EF4-FFF2-40B4-BE49-F238E27FC236}">
              <a16:creationId xmlns:a16="http://schemas.microsoft.com/office/drawing/2014/main" id="{32B7BE28-4DA4-45BF-9ABD-EE076C246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219075</xdr:colOff>
      <xdr:row>0</xdr:row>
      <xdr:rowOff>38100</xdr:rowOff>
    </xdr:from>
    <xdr:to>
      <xdr:col>35</xdr:col>
      <xdr:colOff>495300</xdr:colOff>
      <xdr:row>10</xdr:row>
      <xdr:rowOff>128588</xdr:rowOff>
    </xdr:to>
    <xdr:graphicFrame macro="">
      <xdr:nvGraphicFramePr>
        <xdr:cNvPr id="18" name="Graphique 17">
          <a:extLst>
            <a:ext uri="{FF2B5EF4-FFF2-40B4-BE49-F238E27FC236}">
              <a16:creationId xmlns:a16="http://schemas.microsoft.com/office/drawing/2014/main" id="{0A1D48CB-7CD6-41F2-9275-BA9F3895E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35</xdr:col>
      <xdr:colOff>552450</xdr:colOff>
      <xdr:row>0</xdr:row>
      <xdr:rowOff>28575</xdr:rowOff>
    </xdr:from>
    <xdr:to>
      <xdr:col>39</xdr:col>
      <xdr:colOff>542925</xdr:colOff>
      <xdr:row>10</xdr:row>
      <xdr:rowOff>119063</xdr:rowOff>
    </xdr:to>
    <xdr:graphicFrame macro="">
      <xdr:nvGraphicFramePr>
        <xdr:cNvPr id="19" name="Graphique 18">
          <a:extLst>
            <a:ext uri="{FF2B5EF4-FFF2-40B4-BE49-F238E27FC236}">
              <a16:creationId xmlns:a16="http://schemas.microsoft.com/office/drawing/2014/main" id="{5B1B6387-D33C-4636-86E4-F8250C83C7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ata_JBV/3j_Commun/00_Projets/Electrabel/Module1_DiagnostiqueEnergetique/Copie%20de%20U-planch-sol-f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Introduction"/>
      <sheetName val="2_Exemple"/>
      <sheetName val="3_Calcul"/>
      <sheetName val="Constantes"/>
      <sheetName val="Constantes0"/>
    </sheetNames>
    <sheetDataSet>
      <sheetData sheetId="0" refreshError="1"/>
      <sheetData sheetId="1" refreshError="1"/>
      <sheetData sheetId="2" refreshError="1"/>
      <sheetData sheetId="3" refreshError="1"/>
      <sheetData sheetId="4"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1" id="{1B959FDB-6A5E-4F62-AD48-C94B42F288B4}">
    <nsvFilter filterId="{00000000-0001-0000-0400-000000000000}" ref="A4:AI24" tableId="0">
      <columnFilter colId="0">
        <filter colId="0">
          <x:filters>
            <x:filter val="HM Beez"/>
          </x:filters>
        </filter>
      </columnFilter>
    </nsvFilter>
  </namedSheetView>
</namedSheetViews>
</file>

<file path=xl/persons/person.xml><?xml version="1.0" encoding="utf-8"?>
<personList xmlns="http://schemas.microsoft.com/office/spreadsheetml/2018/threadedcomments" xmlns:x="http://schemas.openxmlformats.org/spreadsheetml/2006/main">
  <person displayName="Benjamin Proces" id="{5C5DCC4A-7CAA-4C5B-99BF-E17327C64C04}" userId="S::bpo@pirotech.be::ad7c9a3b-b718-4cb3-9f53-fa21177749f7" providerId="AD"/>
  <person displayName="Jean-Benoit Verbeke" id="{51B0D7B7-E08E-415F-A795-C84881BFB6C7}" userId="S::jbv@pirotech.be::3125f11d-fa12-46b1-a68f-ec1496599d7b" providerId="AD"/>
  <person displayName="Magali Houyet" id="{C09E02ED-8DFF-449C-B7FC-0A952DA1A891}" userId="S::mho@pirotech.be::8effca49-5f8e-43d6-922a-5b9adb695f07"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6-02-11T15:38:14.08" personId="{51B0D7B7-E08E-415F-A795-C84881BFB6C7}" id="{27BD6C62-F545-422D-A42D-C1080E0BE2DA}">
    <text>Ne pas ajouter de lignes (ni de colonnes)</text>
  </threadedComment>
  <threadedComment ref="B7" dT="2025-12-09T11:51:59.60" personId="{51B0D7B7-E08E-415F-A795-C84881BFB6C7}" id="{0E847FBC-23C5-4E39-B207-D8FFB6BC667E}">
    <text>Doit être &gt;= SER Auto
Dans le cas d’un ⅓ invest SER Prod = SER Conso</text>
  </threadedComment>
  <threadedComment ref="B8" dT="2025-12-09T11:35:15.67" personId="{51B0D7B7-E08E-415F-A795-C84881BFB6C7}" id="{79FBFA77-9BBE-4FA9-AAAA-02D3ED25BDB4}">
    <text>Valeur négative à introduire</text>
  </threadedComment>
  <threadedComment ref="B10" dT="2026-01-21T14:50:07.85" personId="{51B0D7B7-E08E-415F-A795-C84881BFB6C7}" id="{2090D1E9-4D92-45CE-B670-41F3B580B7A8}">
    <text xml:space="preserve">Les ajustements structurels sont introduits dans l’onglet «Usages» </text>
  </threadedComment>
  <threadedComment ref="E29" dT="2026-01-30T09:09:18.62" personId="{51B0D7B7-E08E-415F-A795-C84881BFB6C7}" id="{8895C33F-8229-417E-912B-C52AA2C5C3AE}">
    <text>Liste déroulante</text>
  </threadedComment>
  <threadedComment ref="E31" dT="2026-01-30T09:09:18.62" personId="{51B0D7B7-E08E-415F-A795-C84881BFB6C7}" id="{B816114E-0385-431A-9F74-0F645591A837}">
    <text>Liste déroulante</text>
  </threadedComment>
  <threadedComment ref="E33" dT="2026-01-30T09:09:18.62" personId="{51B0D7B7-E08E-415F-A795-C84881BFB6C7}" id="{6C820AFE-2ACC-4A05-8E76-149BE61D109E}">
    <text>Liste déroulante</text>
  </threadedComment>
  <threadedComment ref="E35" dT="2026-01-30T09:09:18.62" personId="{51B0D7B7-E08E-415F-A795-C84881BFB6C7}" id="{9EA8ED37-9C28-4728-A788-8E9134A23C34}">
    <text>Liste déroulante</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6-01-30T09:54:15.07" personId="{51B0D7B7-E08E-415F-A795-C84881BFB6C7}" id="{895C5F94-42A9-45D7-B55B-1BF84A3FF823}">
    <text>Ajouter des lignes si nécessaire</text>
  </threadedComment>
  <threadedComment ref="C4" dT="2026-01-30T09:23:05.48" personId="{51B0D7B7-E08E-415F-A795-C84881BFB6C7}" id="{A41A5A3A-4CE4-44A7-90DF-71CAEC2DD80E}">
    <text xml:space="preserve">&gt; Ajouter / Supprimer des lignes si nécessaires
&gt; Les ajustements structurels sont introduits dans l’onglet «Usages» soit comme un nouvel usage, soit en modifiant les consommations et émissions spécifiques de référence dans la colonne de l’année de suivi
</text>
  </threadedComment>
  <threadedComment ref="C10" dT="2026-01-30T09:31:33.19" personId="{51B0D7B7-E08E-415F-A795-C84881BFB6C7}" id="{1AB099BB-93CD-42D4-B3A5-03DD869B8895}">
    <text>Exemple d’ajustement structurel lié à un nouvel usage</text>
  </threadedComment>
</ThreadedComments>
</file>

<file path=xl/threadedComments/threadedComment3.xml><?xml version="1.0" encoding="utf-8"?>
<ThreadedComments xmlns="http://schemas.microsoft.com/office/spreadsheetml/2018/threadedcomments" xmlns:x="http://schemas.openxmlformats.org/spreadsheetml/2006/main">
  <threadedComment ref="Z3" dT="2026-01-30T09:57:16.91" personId="{51B0D7B7-E08E-415F-A795-C84881BFB6C7}" id="{D33A3888-7AEB-48CC-BA05-5DA9303FD0A4}">
    <text>Il s’agit du % d’amélioration supplémentaire par rapport à l’année précédente</text>
  </threadedComment>
  <threadedComment ref="Z3" dT="2026-04-14T09:48:11.59" personId="{C09E02ED-8DFF-449C-B7FC-0A952DA1A891}" id="{637BB2EA-43AA-4118-9BF5-4E7057B18F19}" parentId="{D33A3888-7AEB-48CC-BA05-5DA9303FD0A4}">
    <text>/!\ Voir onglet à lire!</text>
  </threadedComment>
  <threadedComment ref="A4" dT="2026-01-30T09:54:15.07" personId="{51B0D7B7-E08E-415F-A795-C84881BFB6C7}" id="{FB2C3382-F3EA-464E-BC17-F1D6B8D9CA6A}">
    <text>Ajouter des lignes si nécessaire</text>
  </threadedComment>
  <threadedComment ref="E4" dT="2026-02-11T15:51:57.24" personId="{51B0D7B7-E08E-415F-A795-C84881BFB6C7}" id="{6F338BD2-35D4-4463-A704-003E69B70230}">
    <text>Utiliser la liste déroulante</text>
  </threadedComment>
  <threadedComment ref="H4" dT="2026-01-30T09:46:57.23" personId="{51B0D7B7-E08E-415F-A795-C84881BFB6C7}" id="{8B3B422B-47E2-4DF2-9369-43F7BA718D26}">
    <text>Encodez ici la partie autoconsommée en ER en valeur négative</text>
  </threadedComment>
  <threadedComment ref="I4" dT="2025-04-02T11:36:25.55" personId="{51B0D7B7-E08E-415F-A795-C84881BFB6C7}" id="{ABF34A79-AF25-4AB3-8768-46BB078E2A70}">
    <text>Prod SER en valeur négative</text>
  </threadedComment>
  <threadedComment ref="S4" dT="2026-01-30T09:55:26.77" personId="{51B0D7B7-E08E-415F-A795-C84881BFB6C7}" id="{7AE327FE-84A5-478D-9228-D1595B4A989B}">
    <text>Ne pas modifier une piste A, B, Z en R si elle est réalisée!!</text>
  </threadedComment>
  <threadedComment ref="W4" dT="2026-01-30T09:59:35.23" personId="{51B0D7B7-E08E-415F-A795-C84881BFB6C7}" id="{E364C5F4-F4D0-48E3-B571-1D38822D2117}">
    <text>=1 si piste ferme en CC</text>
  </threadedComment>
  <threadedComment ref="X4" dT="2026-01-30T09:59:09.43" personId="{51B0D7B7-E08E-415F-A795-C84881BFB6C7}" id="{F9028F43-6348-4CF8-BB8F-EA33BEBF52E0}">
    <text>=1 si piste conditionnelles en CC</text>
  </threadedComment>
</ThreadedComments>
</file>

<file path=xl/threadedComments/threadedComment4.xml><?xml version="1.0" encoding="utf-8"?>
<ThreadedComments xmlns="http://schemas.microsoft.com/office/spreadsheetml/2018/threadedcomments" xmlns:x="http://schemas.openxmlformats.org/spreadsheetml/2006/main">
  <threadedComment ref="P56" dT="2025-10-21T07:55:09.60" personId="{51B0D7B7-E08E-415F-A795-C84881BFB6C7}" id="{4397C842-21D5-412F-86E0-E592757F16EE}">
    <text>‘+ granulat du Hainaut</text>
  </threadedComment>
  <threadedComment ref="P232" dT="2025-11-26T16:40:13.66" personId="{5C5DCC4A-7CAA-4C5B-99BF-E17327C64C04}" id="{CFFB6EBF-B80E-4E2F-9AEF-ECA1054A27F1}">
    <text>Rive gauche</text>
  </threadedComment>
  <threadedComment ref="P233" dT="2025-11-26T16:40:21.58" personId="{5C5DCC4A-7CAA-4C5B-99BF-E17327C64C04}" id="{91253375-06D5-4DD8-809A-BBB57EC3EBE9}">
    <text>Rive droite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irotech.b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5" Type="http://schemas.microsoft.com/office/2019/04/relationships/namedSheetView" Target="../namedSheetViews/namedSheetView1.xml"/><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2D59D-BE1B-492F-86E4-774B01E20746}">
  <sheetPr codeName="Feuil1">
    <tabColor indexed="57"/>
  </sheetPr>
  <dimension ref="A1:I42"/>
  <sheetViews>
    <sheetView topLeftCell="A4" zoomScale="115" zoomScaleNormal="115" zoomScaleSheetLayoutView="85" zoomScalePageLayoutView="34" workbookViewId="0">
      <selection activeCell="H14" sqref="H14"/>
    </sheetView>
  </sheetViews>
  <sheetFormatPr baseColWidth="10" defaultColWidth="11.42578125" defaultRowHeight="15.75" x14ac:dyDescent="0.25"/>
  <cols>
    <col min="1" max="1" width="3" style="11" customWidth="1"/>
    <col min="2" max="2" width="11.28515625" style="2" customWidth="1"/>
    <col min="3" max="3" width="32.85546875" style="2" customWidth="1"/>
    <col min="4" max="4" width="108.5703125" style="2" customWidth="1"/>
    <col min="5" max="5" width="5.42578125" style="2" customWidth="1"/>
    <col min="6" max="6" width="3.28515625" style="2" customWidth="1"/>
    <col min="7" max="7" width="11.42578125" style="3" customWidth="1"/>
    <col min="8" max="8" width="20.28515625" style="3" bestFit="1" customWidth="1"/>
    <col min="9" max="9" width="17.28515625" style="3" bestFit="1" customWidth="1"/>
    <col min="10" max="16384" width="11.42578125" style="2"/>
  </cols>
  <sheetData>
    <row r="1" spans="2:7" ht="15.75" customHeight="1" thickBot="1" x14ac:dyDescent="0.3">
      <c r="B1" s="1"/>
    </row>
    <row r="2" spans="2:7" ht="78" customHeight="1" thickTop="1" x14ac:dyDescent="0.4">
      <c r="B2" s="139"/>
      <c r="C2" s="140"/>
      <c r="D2" s="140"/>
      <c r="E2" s="141"/>
      <c r="G2" s="4"/>
    </row>
    <row r="3" spans="2:7" ht="54.75" customHeight="1" x14ac:dyDescent="0.3">
      <c r="B3" s="142"/>
      <c r="C3" s="233" t="s">
        <v>206</v>
      </c>
      <c r="D3" s="233"/>
      <c r="E3" s="143"/>
      <c r="G3" s="5"/>
    </row>
    <row r="4" spans="2:7" ht="22.5" x14ac:dyDescent="0.3">
      <c r="B4" s="8"/>
      <c r="C4" s="234" t="s">
        <v>0</v>
      </c>
      <c r="D4" s="234"/>
      <c r="E4" s="9"/>
      <c r="G4" s="6"/>
    </row>
    <row r="5" spans="2:7" ht="22.5" x14ac:dyDescent="0.3">
      <c r="B5" s="8"/>
      <c r="C5" s="7"/>
      <c r="D5" s="7"/>
      <c r="E5" s="9"/>
      <c r="G5" s="6"/>
    </row>
    <row r="6" spans="2:7" ht="22.5" x14ac:dyDescent="0.3">
      <c r="B6" s="8"/>
      <c r="C6" s="144" t="s">
        <v>517</v>
      </c>
      <c r="D6" s="221">
        <v>2025</v>
      </c>
      <c r="E6" s="9"/>
      <c r="G6" s="6"/>
    </row>
    <row r="7" spans="2:7" ht="22.5" x14ac:dyDescent="0.3">
      <c r="B7" s="8"/>
      <c r="C7" s="144"/>
      <c r="D7" s="144"/>
      <c r="E7" s="9"/>
      <c r="G7" s="6"/>
    </row>
    <row r="8" spans="2:7" ht="34.5" customHeight="1" x14ac:dyDescent="0.25">
      <c r="B8" s="8"/>
      <c r="C8" s="235" t="s">
        <v>513</v>
      </c>
      <c r="D8" s="236"/>
      <c r="E8" s="9"/>
      <c r="G8" s="10"/>
    </row>
    <row r="9" spans="2:7" ht="34.5" customHeight="1" x14ac:dyDescent="0.25">
      <c r="B9" s="8"/>
      <c r="C9" s="97"/>
      <c r="D9" s="97"/>
      <c r="E9" s="9"/>
      <c r="G9" s="10"/>
    </row>
    <row r="10" spans="2:7" ht="31.5" customHeight="1" x14ac:dyDescent="0.25">
      <c r="B10" s="8"/>
      <c r="C10" s="241">
        <v>46052</v>
      </c>
      <c r="D10" s="242"/>
      <c r="E10" s="9"/>
      <c r="G10" s="12"/>
    </row>
    <row r="11" spans="2:7" ht="31.5" customHeight="1" x14ac:dyDescent="0.25">
      <c r="B11" s="8"/>
      <c r="C11" s="101"/>
      <c r="D11" s="101"/>
      <c r="E11" s="9"/>
      <c r="G11" s="12"/>
    </row>
    <row r="12" spans="2:7" ht="31.5" customHeight="1" x14ac:dyDescent="0.25">
      <c r="B12" s="8"/>
      <c r="C12" s="241" t="s">
        <v>531</v>
      </c>
      <c r="D12" s="242"/>
      <c r="E12" s="9"/>
      <c r="G12" s="12"/>
    </row>
    <row r="13" spans="2:7" ht="19.5" customHeight="1" x14ac:dyDescent="0.25">
      <c r="B13" s="8"/>
      <c r="C13" s="97"/>
      <c r="D13" s="97"/>
      <c r="E13" s="9"/>
      <c r="G13" s="12"/>
    </row>
    <row r="14" spans="2:7" ht="29.25" customHeight="1" x14ac:dyDescent="0.25">
      <c r="B14" s="8"/>
      <c r="C14" s="243" t="s">
        <v>2</v>
      </c>
      <c r="D14" s="244"/>
      <c r="E14" s="9"/>
      <c r="G14" s="12"/>
    </row>
    <row r="15" spans="2:7" ht="19.5" customHeight="1" x14ac:dyDescent="0.25">
      <c r="B15" s="8"/>
      <c r="C15" s="98"/>
      <c r="D15" s="98"/>
      <c r="E15" s="9"/>
      <c r="G15" s="12"/>
    </row>
    <row r="16" spans="2:7" ht="19.5" customHeight="1" x14ac:dyDescent="0.25">
      <c r="B16" s="8"/>
      <c r="C16" s="98"/>
      <c r="D16" s="98"/>
      <c r="E16" s="9"/>
      <c r="G16" s="12"/>
    </row>
    <row r="17" spans="1:9" ht="23.25" customHeight="1" x14ac:dyDescent="0.25">
      <c r="B17" s="8"/>
      <c r="C17" s="145" t="s">
        <v>515</v>
      </c>
      <c r="D17" s="222"/>
      <c r="E17" s="9"/>
      <c r="G17" s="12"/>
    </row>
    <row r="18" spans="1:9" ht="25.5" customHeight="1" x14ac:dyDescent="0.25">
      <c r="B18" s="8"/>
      <c r="C18" s="145" t="s">
        <v>516</v>
      </c>
      <c r="D18" s="223"/>
      <c r="E18" s="9"/>
      <c r="G18" s="12"/>
    </row>
    <row r="19" spans="1:9" ht="78" customHeight="1" x14ac:dyDescent="0.25">
      <c r="B19" s="8"/>
      <c r="C19" s="11"/>
      <c r="D19" s="11"/>
      <c r="E19" s="9"/>
    </row>
    <row r="20" spans="1:9" x14ac:dyDescent="0.25">
      <c r="B20" s="13"/>
      <c r="C20" s="14"/>
      <c r="D20" s="15"/>
      <c r="E20" s="16"/>
    </row>
    <row r="21" spans="1:9" x14ac:dyDescent="0.25">
      <c r="B21" s="13"/>
      <c r="C21" s="15"/>
      <c r="D21" s="15"/>
      <c r="E21" s="16"/>
    </row>
    <row r="22" spans="1:9" s="3" customFormat="1" ht="16.5" customHeight="1" x14ac:dyDescent="0.3">
      <c r="A22" s="11"/>
      <c r="B22" s="17"/>
      <c r="C22" s="237" t="str">
        <f ca="1">MID(CELL("filename",A1),FIND("[",CELL("filename",A1))+1,SUM(FIND({"[";"]"},CELL("filename",A1))*{-1;1})-1)</f>
        <v>20260415 - Canevas type ASA V2026.8.xlsx</v>
      </c>
      <c r="D22" s="237"/>
      <c r="E22" s="16"/>
      <c r="F22" s="2"/>
    </row>
    <row r="23" spans="1:9" ht="38.65" customHeight="1" x14ac:dyDescent="0.25">
      <c r="B23" s="17"/>
      <c r="C23" s="18"/>
      <c r="D23" s="15"/>
      <c r="E23" s="16"/>
    </row>
    <row r="24" spans="1:9" ht="29.65" customHeight="1" x14ac:dyDescent="0.25">
      <c r="B24" s="238"/>
      <c r="C24" s="239"/>
      <c r="D24" s="239"/>
      <c r="E24" s="240"/>
      <c r="H24" s="2"/>
      <c r="I24" s="2"/>
    </row>
    <row r="25" spans="1:9" x14ac:dyDescent="0.25">
      <c r="B25" s="230" t="s">
        <v>3</v>
      </c>
      <c r="C25" s="231"/>
      <c r="D25" s="231"/>
      <c r="E25" s="232"/>
    </row>
    <row r="26" spans="1:9" ht="16.5" thickBot="1" x14ac:dyDescent="0.3">
      <c r="B26" s="19"/>
      <c r="C26" s="20"/>
      <c r="D26" s="20"/>
      <c r="E26" s="21"/>
    </row>
    <row r="27" spans="1:9" ht="16.5" thickTop="1" x14ac:dyDescent="0.25">
      <c r="B27" s="11"/>
      <c r="C27" s="11"/>
      <c r="D27" s="11"/>
      <c r="E27" s="11"/>
    </row>
    <row r="28" spans="1:9" x14ac:dyDescent="0.25">
      <c r="B28" s="11"/>
      <c r="C28" s="11"/>
      <c r="D28" s="11"/>
      <c r="E28" s="11"/>
    </row>
    <row r="29" spans="1:9" x14ac:dyDescent="0.25">
      <c r="B29" s="11"/>
      <c r="C29" s="11"/>
      <c r="D29" s="11"/>
      <c r="E29" s="11"/>
    </row>
    <row r="30" spans="1:9" x14ac:dyDescent="0.25">
      <c r="B30" s="11"/>
      <c r="C30" s="11"/>
      <c r="D30" s="11"/>
      <c r="E30" s="11"/>
    </row>
    <row r="31" spans="1:9" x14ac:dyDescent="0.25">
      <c r="C31" s="66"/>
      <c r="D31" s="11"/>
      <c r="E31" s="11"/>
    </row>
    <row r="32" spans="1:9" x14ac:dyDescent="0.25">
      <c r="C32" s="66"/>
      <c r="D32" s="11"/>
      <c r="E32" s="11"/>
    </row>
    <row r="33" spans="3:5" x14ac:dyDescent="0.25">
      <c r="C33" s="66"/>
      <c r="D33" s="11"/>
      <c r="E33" s="11"/>
    </row>
    <row r="34" spans="3:5" x14ac:dyDescent="0.25">
      <c r="C34" s="66"/>
      <c r="D34" s="11"/>
      <c r="E34" s="11"/>
    </row>
    <row r="35" spans="3:5" x14ac:dyDescent="0.25">
      <c r="C35" s="66"/>
      <c r="D35" s="11"/>
      <c r="E35" s="11"/>
    </row>
    <row r="36" spans="3:5" x14ac:dyDescent="0.25">
      <c r="C36" s="66"/>
      <c r="D36" s="11"/>
      <c r="E36" s="11"/>
    </row>
    <row r="37" spans="3:5" x14ac:dyDescent="0.25">
      <c r="C37" s="67"/>
    </row>
    <row r="38" spans="3:5" x14ac:dyDescent="0.25">
      <c r="C38" s="67"/>
    </row>
    <row r="39" spans="3:5" x14ac:dyDescent="0.25">
      <c r="C39" s="67"/>
    </row>
    <row r="40" spans="3:5" x14ac:dyDescent="0.25">
      <c r="C40" s="67"/>
    </row>
    <row r="41" spans="3:5" x14ac:dyDescent="0.25">
      <c r="C41" s="67"/>
    </row>
    <row r="42" spans="3:5" x14ac:dyDescent="0.25">
      <c r="C42" s="67"/>
    </row>
  </sheetData>
  <sheetProtection algorithmName="SHA-512" hashValue="EWTMxKAAKDKZyjOImevupwZe4pM+STMBH/oaBwuuqM7Uu3RRgq/U8x478YPj+IBxAYeJB9lIqwE79/Y8xDWh4w==" saltValue="b0uXUUoP58m2ZIXd/t1qxA==" spinCount="100000" sheet="1" objects="1" scenarios="1"/>
  <sortState xmlns:xlrd2="http://schemas.microsoft.com/office/spreadsheetml/2017/richdata2" ref="B31:B44">
    <sortCondition ref="B31:B44"/>
  </sortState>
  <mergeCells count="9">
    <mergeCell ref="B25:E25"/>
    <mergeCell ref="C3:D3"/>
    <mergeCell ref="C4:D4"/>
    <mergeCell ref="C8:D8"/>
    <mergeCell ref="C22:D22"/>
    <mergeCell ref="B24:E24"/>
    <mergeCell ref="C10:D10"/>
    <mergeCell ref="C14:D14"/>
    <mergeCell ref="C12:D12"/>
  </mergeCells>
  <hyperlinks>
    <hyperlink ref="B25" r:id="rId1" xr:uid="{F91A3060-537C-4CBB-946F-564E8D441A80}"/>
  </hyperlinks>
  <printOptions horizontalCentered="1" verticalCentered="1"/>
  <pageMargins left="0.23622047244094491" right="0.23622047244094491" top="0.74803149606299213" bottom="0.74803149606299213" header="0.31496062992125984" footer="0.31496062992125984"/>
  <pageSetup paperSize="9" scale="56" orientation="landscape" r:id="rId2"/>
  <headerFooter alignWithMargins="0">
    <oddFooter>&amp;L&amp;F&amp;C&amp;P /&amp;N&amp;RPirotech srl -  Comité d'experts CC</oddFooter>
  </headerFooter>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43F75AAF-A8E4-4190-B62B-06DC37BE7646}">
          <x14:formula1>
            <xm:f>Paramètres!$L$3:$L$16</xm:f>
          </x14:formula1>
          <xm:sqref>C14:D14</xm:sqref>
        </x14:dataValidation>
        <x14:dataValidation type="list" allowBlank="1" showInputMessage="1" showErrorMessage="1" xr:uid="{07ECF213-8DEE-4ED8-91AA-6DDEC831CDBF}">
          <x14:formula1>
            <xm:f>Paramètres!$P$3:$P$256</xm:f>
          </x14:formula1>
          <xm:sqref>C8:D8</xm:sqref>
        </x14:dataValidation>
        <x14:dataValidation type="list" allowBlank="1" showInputMessage="1" showErrorMessage="1" xr:uid="{E3B7A3FA-3800-492D-8666-26E6878450D3}">
          <x14:formula1>
            <xm:f>Paramètres!$M$3:$M$12</xm:f>
          </x14:formula1>
          <xm:sqref>C12:D12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A3FD-62B5-49CC-880A-2338D3874DC6}">
  <sheetPr codeName="Feuil2"/>
  <dimension ref="A1:S58"/>
  <sheetViews>
    <sheetView topLeftCell="A21" workbookViewId="0">
      <selection activeCell="A36" sqref="A36:XFD36"/>
    </sheetView>
  </sheetViews>
  <sheetFormatPr baseColWidth="10" defaultColWidth="11.42578125" defaultRowHeight="15" x14ac:dyDescent="0.25"/>
  <cols>
    <col min="1" max="1" width="23.28515625" customWidth="1"/>
  </cols>
  <sheetData>
    <row r="1" spans="1:19" x14ac:dyDescent="0.25">
      <c r="A1" s="70" t="s">
        <v>247</v>
      </c>
    </row>
    <row r="3" spans="1:19" x14ac:dyDescent="0.25">
      <c r="A3" t="s">
        <v>248</v>
      </c>
      <c r="D3" t="s">
        <v>249</v>
      </c>
    </row>
    <row r="4" spans="1:19" x14ac:dyDescent="0.25">
      <c r="A4" t="s">
        <v>250</v>
      </c>
      <c r="D4" t="s">
        <v>612</v>
      </c>
    </row>
    <row r="5" spans="1:19" x14ac:dyDescent="0.25">
      <c r="A5" t="s">
        <v>251</v>
      </c>
      <c r="D5" t="s">
        <v>253</v>
      </c>
    </row>
    <row r="6" spans="1:19" x14ac:dyDescent="0.25">
      <c r="A6" t="s">
        <v>252</v>
      </c>
      <c r="D6" t="s">
        <v>613</v>
      </c>
    </row>
    <row r="7" spans="1:19" x14ac:dyDescent="0.25">
      <c r="A7" t="s">
        <v>254</v>
      </c>
      <c r="D7" t="s">
        <v>614</v>
      </c>
    </row>
    <row r="8" spans="1:19" s="109" customFormat="1" ht="68.25" customHeight="1" x14ac:dyDescent="0.25">
      <c r="A8" s="109" t="s">
        <v>255</v>
      </c>
      <c r="D8" s="245" t="s">
        <v>257</v>
      </c>
      <c r="E8" s="245"/>
      <c r="F8" s="245"/>
      <c r="G8" s="245"/>
      <c r="H8" s="245"/>
      <c r="I8" s="245"/>
      <c r="J8" s="245"/>
      <c r="K8" s="245"/>
      <c r="L8" s="245"/>
      <c r="M8" s="245"/>
      <c r="N8" s="245"/>
      <c r="O8" s="245"/>
      <c r="P8" s="245"/>
      <c r="Q8" s="245"/>
      <c r="R8" s="245"/>
      <c r="S8" s="245"/>
    </row>
    <row r="9" spans="1:19" s="109" customFormat="1" ht="49.5" customHeight="1" x14ac:dyDescent="0.25">
      <c r="A9" s="109" t="s">
        <v>514</v>
      </c>
      <c r="D9" s="246" t="s">
        <v>615</v>
      </c>
      <c r="E9" s="245"/>
      <c r="F9" s="245"/>
      <c r="G9" s="245"/>
      <c r="H9" s="245"/>
      <c r="I9" s="245"/>
      <c r="J9" s="245"/>
      <c r="K9" s="245"/>
      <c r="L9" s="245"/>
      <c r="M9" s="245"/>
      <c r="N9" s="245"/>
      <c r="O9" s="245"/>
      <c r="P9" s="245"/>
      <c r="Q9" s="245"/>
      <c r="R9" s="245"/>
      <c r="S9" s="245"/>
    </row>
    <row r="10" spans="1:19" s="109" customFormat="1" ht="69.75" customHeight="1" x14ac:dyDescent="0.25">
      <c r="A10" s="109" t="s">
        <v>518</v>
      </c>
      <c r="D10" s="247" t="s">
        <v>636</v>
      </c>
      <c r="E10" s="247"/>
      <c r="F10" s="247"/>
      <c r="G10" s="247"/>
      <c r="H10" s="247"/>
      <c r="I10" s="247"/>
      <c r="J10" s="247"/>
      <c r="K10" s="247"/>
      <c r="L10" s="247"/>
      <c r="M10" s="247"/>
      <c r="N10" s="247"/>
      <c r="O10" s="247"/>
      <c r="P10" s="247"/>
      <c r="Q10" s="247"/>
      <c r="R10" s="247"/>
      <c r="S10" s="247"/>
    </row>
    <row r="12" spans="1:19" x14ac:dyDescent="0.25">
      <c r="A12" s="70" t="s">
        <v>16</v>
      </c>
    </row>
    <row r="13" spans="1:19" x14ac:dyDescent="0.25">
      <c r="A13" s="70"/>
    </row>
    <row r="14" spans="1:19" x14ac:dyDescent="0.25">
      <c r="A14" t="s">
        <v>17</v>
      </c>
    </row>
    <row r="15" spans="1:19" x14ac:dyDescent="0.25">
      <c r="A15" s="225" t="s">
        <v>626</v>
      </c>
    </row>
    <row r="16" spans="1:19" x14ac:dyDescent="0.25">
      <c r="A16" s="42">
        <v>30000</v>
      </c>
      <c r="B16" t="s">
        <v>18</v>
      </c>
    </row>
    <row r="17" spans="1:2" x14ac:dyDescent="0.25">
      <c r="A17" s="45">
        <f>A16</f>
        <v>30000</v>
      </c>
      <c r="B17" t="s">
        <v>19</v>
      </c>
    </row>
    <row r="19" spans="1:2" x14ac:dyDescent="0.25">
      <c r="A19" s="70" t="s">
        <v>20</v>
      </c>
    </row>
    <row r="20" spans="1:2" x14ac:dyDescent="0.25">
      <c r="A20" s="70"/>
    </row>
    <row r="21" spans="1:2" x14ac:dyDescent="0.25">
      <c r="A21" s="71" t="s">
        <v>519</v>
      </c>
    </row>
    <row r="22" spans="1:2" x14ac:dyDescent="0.25">
      <c r="A22" s="70" t="s">
        <v>520</v>
      </c>
    </row>
    <row r="23" spans="1:2" x14ac:dyDescent="0.25">
      <c r="A23" s="70" t="s">
        <v>521</v>
      </c>
    </row>
    <row r="24" spans="1:2" x14ac:dyDescent="0.25">
      <c r="A24" s="70"/>
    </row>
    <row r="25" spans="1:2" x14ac:dyDescent="0.25">
      <c r="A25" s="71" t="s">
        <v>237</v>
      </c>
    </row>
    <row r="26" spans="1:2" x14ac:dyDescent="0.25">
      <c r="A26" t="s">
        <v>616</v>
      </c>
    </row>
    <row r="27" spans="1:2" x14ac:dyDescent="0.25">
      <c r="A27" t="s">
        <v>621</v>
      </c>
    </row>
    <row r="28" spans="1:2" x14ac:dyDescent="0.25">
      <c r="A28" t="s">
        <v>618</v>
      </c>
    </row>
    <row r="29" spans="1:2" x14ac:dyDescent="0.25">
      <c r="A29" t="s">
        <v>625</v>
      </c>
    </row>
    <row r="30" spans="1:2" x14ac:dyDescent="0.25">
      <c r="A30" t="s">
        <v>619</v>
      </c>
    </row>
    <row r="31" spans="1:2" ht="15" customHeight="1" x14ac:dyDescent="0.25">
      <c r="A31" t="s">
        <v>617</v>
      </c>
    </row>
    <row r="32" spans="1:2" x14ac:dyDescent="0.25">
      <c r="A32" t="s">
        <v>620</v>
      </c>
    </row>
    <row r="34" spans="1:1" x14ac:dyDescent="0.25">
      <c r="A34" s="71" t="s">
        <v>21</v>
      </c>
    </row>
    <row r="35" spans="1:1" x14ac:dyDescent="0.25">
      <c r="A35" t="s">
        <v>616</v>
      </c>
    </row>
    <row r="36" spans="1:1" x14ac:dyDescent="0.25">
      <c r="A36" t="s">
        <v>637</v>
      </c>
    </row>
    <row r="37" spans="1:1" x14ac:dyDescent="0.25">
      <c r="A37" t="s">
        <v>635</v>
      </c>
    </row>
    <row r="38" spans="1:1" x14ac:dyDescent="0.25">
      <c r="A38" t="s">
        <v>638</v>
      </c>
    </row>
    <row r="40" spans="1:1" x14ac:dyDescent="0.25">
      <c r="A40" s="71" t="s">
        <v>22</v>
      </c>
    </row>
    <row r="41" spans="1:1" x14ac:dyDescent="0.25">
      <c r="A41" t="s">
        <v>616</v>
      </c>
    </row>
    <row r="42" spans="1:1" x14ac:dyDescent="0.25">
      <c r="A42" t="s">
        <v>621</v>
      </c>
    </row>
    <row r="43" spans="1:1" x14ac:dyDescent="0.25">
      <c r="A43" t="s">
        <v>622</v>
      </c>
    </row>
    <row r="44" spans="1:1" x14ac:dyDescent="0.25">
      <c r="A44" s="224" t="s">
        <v>630</v>
      </c>
    </row>
    <row r="45" spans="1:1" x14ac:dyDescent="0.25">
      <c r="A45" s="224" t="s">
        <v>627</v>
      </c>
    </row>
    <row r="46" spans="1:1" x14ac:dyDescent="0.25">
      <c r="A46" t="s">
        <v>628</v>
      </c>
    </row>
    <row r="47" spans="1:1" x14ac:dyDescent="0.25">
      <c r="A47" t="s">
        <v>629</v>
      </c>
    </row>
    <row r="48" spans="1:1" x14ac:dyDescent="0.25">
      <c r="A48" t="s">
        <v>632</v>
      </c>
    </row>
    <row r="49" spans="1:1" x14ac:dyDescent="0.25">
      <c r="A49" t="s">
        <v>633</v>
      </c>
    </row>
    <row r="50" spans="1:1" x14ac:dyDescent="0.25">
      <c r="A50" t="s">
        <v>631</v>
      </c>
    </row>
    <row r="51" spans="1:1" x14ac:dyDescent="0.25">
      <c r="A51" t="s">
        <v>628</v>
      </c>
    </row>
    <row r="52" spans="1:1" x14ac:dyDescent="0.25">
      <c r="A52" t="s">
        <v>633</v>
      </c>
    </row>
    <row r="53" spans="1:1" x14ac:dyDescent="0.25">
      <c r="A53" t="s">
        <v>634</v>
      </c>
    </row>
    <row r="54" spans="1:1" x14ac:dyDescent="0.25">
      <c r="A54" t="s">
        <v>623</v>
      </c>
    </row>
    <row r="55" spans="1:1" x14ac:dyDescent="0.25">
      <c r="A55" t="s">
        <v>624</v>
      </c>
    </row>
    <row r="57" spans="1:1" x14ac:dyDescent="0.25">
      <c r="A57" s="71" t="s">
        <v>240</v>
      </c>
    </row>
    <row r="58" spans="1:1" x14ac:dyDescent="0.25">
      <c r="A58" t="s">
        <v>241</v>
      </c>
    </row>
  </sheetData>
  <mergeCells count="3">
    <mergeCell ref="D8:S8"/>
    <mergeCell ref="D9:S9"/>
    <mergeCell ref="D10:S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52A70-1F76-4CC7-A71E-A29F717E2993}">
  <sheetPr codeName="Feuil3">
    <tabColor rgb="FF00B050"/>
  </sheetPr>
  <dimension ref="A1:U35"/>
  <sheetViews>
    <sheetView zoomScaleNormal="100" workbookViewId="0">
      <selection activeCell="D14" sqref="D14"/>
    </sheetView>
  </sheetViews>
  <sheetFormatPr baseColWidth="10" defaultColWidth="10" defaultRowHeight="12.75" x14ac:dyDescent="0.2"/>
  <cols>
    <col min="1" max="1" width="10.5703125" style="39" bestFit="1" customWidth="1"/>
    <col min="2" max="2" width="36.42578125" style="39" bestFit="1" customWidth="1"/>
    <col min="3" max="11" width="10.7109375" style="39" customWidth="1"/>
    <col min="12" max="12" width="2.7109375" style="39" customWidth="1"/>
    <col min="13" max="21" width="10.7109375" style="39" customWidth="1"/>
    <col min="22" max="16384" width="10" style="39"/>
  </cols>
  <sheetData>
    <row r="1" spans="1:21" ht="28.5" x14ac:dyDescent="0.2">
      <c r="A1" s="107" t="s">
        <v>239</v>
      </c>
      <c r="B1" s="107"/>
    </row>
    <row r="2" spans="1:21" x14ac:dyDescent="0.2">
      <c r="C2" s="248" t="s">
        <v>23</v>
      </c>
      <c r="D2" s="249"/>
      <c r="E2" s="249"/>
      <c r="F2" s="249"/>
      <c r="G2" s="249"/>
      <c r="H2" s="249"/>
      <c r="I2" s="249"/>
      <c r="J2" s="249"/>
      <c r="K2" s="250"/>
      <c r="M2" s="248" t="s">
        <v>24</v>
      </c>
      <c r="N2" s="249"/>
      <c r="O2" s="249"/>
      <c r="P2" s="249"/>
      <c r="Q2" s="249"/>
      <c r="R2" s="249"/>
      <c r="S2" s="249"/>
      <c r="T2" s="249"/>
      <c r="U2" s="250"/>
    </row>
    <row r="3" spans="1:21" x14ac:dyDescent="0.2">
      <c r="A3" s="161" t="s">
        <v>95</v>
      </c>
      <c r="B3" s="162"/>
      <c r="C3" s="163">
        <v>2023</v>
      </c>
      <c r="D3" s="163">
        <v>2024</v>
      </c>
      <c r="E3" s="163">
        <v>2025</v>
      </c>
      <c r="F3" s="163">
        <v>2026</v>
      </c>
      <c r="G3" s="163">
        <v>2027</v>
      </c>
      <c r="H3" s="163">
        <v>2028</v>
      </c>
      <c r="I3" s="163">
        <v>2029</v>
      </c>
      <c r="J3" s="163">
        <v>2030</v>
      </c>
      <c r="K3" s="163">
        <v>2031</v>
      </c>
      <c r="M3" s="164">
        <f>+C3</f>
        <v>2023</v>
      </c>
      <c r="N3" s="164">
        <f>+D3</f>
        <v>2024</v>
      </c>
      <c r="O3" s="164">
        <f>+E3</f>
        <v>2025</v>
      </c>
      <c r="P3" s="164">
        <f t="shared" ref="P3:T3" si="0">+F3</f>
        <v>2026</v>
      </c>
      <c r="Q3" s="164">
        <f t="shared" si="0"/>
        <v>2027</v>
      </c>
      <c r="R3" s="164">
        <f t="shared" si="0"/>
        <v>2028</v>
      </c>
      <c r="S3" s="164">
        <f t="shared" si="0"/>
        <v>2029</v>
      </c>
      <c r="T3" s="164">
        <f t="shared" si="0"/>
        <v>2030</v>
      </c>
      <c r="U3" s="164">
        <f t="shared" ref="U3" si="1">+K3</f>
        <v>2031</v>
      </c>
    </row>
    <row r="4" spans="1:21" x14ac:dyDescent="0.2">
      <c r="A4" s="165" t="str" cm="1">
        <f t="array" ref="A4">'Entête '!$C$8:$C$8</f>
        <v>Entite_test (liste déroulante)</v>
      </c>
      <c r="B4" s="166" t="s">
        <v>223</v>
      </c>
      <c r="C4" s="147">
        <v>0</v>
      </c>
      <c r="D4" s="147">
        <v>0</v>
      </c>
      <c r="E4" s="147">
        <v>0</v>
      </c>
      <c r="F4" s="147">
        <v>0</v>
      </c>
      <c r="G4" s="147">
        <v>0</v>
      </c>
      <c r="H4" s="147">
        <v>0</v>
      </c>
      <c r="I4" s="147">
        <v>0</v>
      </c>
      <c r="J4" s="147">
        <v>0</v>
      </c>
      <c r="K4" s="147">
        <v>0</v>
      </c>
      <c r="M4" s="147">
        <v>0</v>
      </c>
      <c r="N4" s="147">
        <v>0</v>
      </c>
      <c r="O4" s="147">
        <v>0</v>
      </c>
      <c r="P4" s="147">
        <v>0</v>
      </c>
      <c r="Q4" s="147">
        <v>0</v>
      </c>
      <c r="R4" s="147">
        <v>0</v>
      </c>
      <c r="S4" s="147">
        <v>0</v>
      </c>
      <c r="T4" s="147">
        <v>0</v>
      </c>
      <c r="U4" s="147">
        <v>0</v>
      </c>
    </row>
    <row r="5" spans="1:21" x14ac:dyDescent="0.2">
      <c r="A5" s="165" t="str" cm="1">
        <f t="array" ref="A5">'Entête '!$C$8:$C$8</f>
        <v>Entite_test (liste déroulante)</v>
      </c>
      <c r="B5" s="166" t="s">
        <v>25</v>
      </c>
      <c r="C5" s="147">
        <v>0</v>
      </c>
      <c r="D5" s="147">
        <v>0</v>
      </c>
      <c r="E5" s="147">
        <v>0</v>
      </c>
      <c r="F5" s="147">
        <v>0</v>
      </c>
      <c r="G5" s="147">
        <v>0</v>
      </c>
      <c r="H5" s="147">
        <v>0</v>
      </c>
      <c r="I5" s="147">
        <v>0</v>
      </c>
      <c r="J5" s="147">
        <v>0</v>
      </c>
      <c r="K5" s="147">
        <v>0</v>
      </c>
      <c r="M5" s="147">
        <v>0</v>
      </c>
      <c r="N5" s="147">
        <v>0</v>
      </c>
      <c r="O5" s="147">
        <v>0</v>
      </c>
      <c r="P5" s="147">
        <v>0</v>
      </c>
      <c r="Q5" s="147">
        <v>0</v>
      </c>
      <c r="R5" s="147">
        <v>0</v>
      </c>
      <c r="S5" s="147">
        <v>0</v>
      </c>
      <c r="T5" s="147">
        <v>0</v>
      </c>
      <c r="U5" s="147">
        <v>0</v>
      </c>
    </row>
    <row r="6" spans="1:21" x14ac:dyDescent="0.2">
      <c r="A6" s="165" t="str" cm="1">
        <f t="array" ref="A6">'Entête '!$C$8:$C$8</f>
        <v>Entite_test (liste déroulante)</v>
      </c>
      <c r="B6" s="166" t="s">
        <v>26</v>
      </c>
      <c r="C6" s="148"/>
      <c r="D6" s="148"/>
      <c r="E6" s="148"/>
      <c r="F6" s="148"/>
      <c r="G6" s="148"/>
      <c r="H6" s="148"/>
      <c r="I6" s="148"/>
      <c r="J6" s="148"/>
      <c r="K6" s="148"/>
      <c r="M6" s="147">
        <v>0</v>
      </c>
      <c r="N6" s="147">
        <v>0</v>
      </c>
      <c r="O6" s="147">
        <v>0</v>
      </c>
      <c r="P6" s="147">
        <v>0</v>
      </c>
      <c r="Q6" s="147">
        <v>0</v>
      </c>
      <c r="R6" s="147">
        <v>0</v>
      </c>
      <c r="S6" s="147">
        <v>0</v>
      </c>
      <c r="T6" s="147">
        <v>0</v>
      </c>
      <c r="U6" s="147">
        <v>0</v>
      </c>
    </row>
    <row r="7" spans="1:21" x14ac:dyDescent="0.2">
      <c r="A7" s="165" t="str" cm="1">
        <f t="array" ref="A7">'Entête '!$C$8:$C$8</f>
        <v>Entite_test (liste déroulante)</v>
      </c>
      <c r="B7" s="167" t="s">
        <v>28</v>
      </c>
      <c r="C7" s="103">
        <f>SUM(C13:C25)</f>
        <v>0</v>
      </c>
      <c r="D7" s="103">
        <f t="shared" ref="D7:K7" si="2">SUM(D13:D25)</f>
        <v>0</v>
      </c>
      <c r="E7" s="103">
        <f t="shared" si="2"/>
        <v>0</v>
      </c>
      <c r="F7" s="103">
        <f t="shared" si="2"/>
        <v>0</v>
      </c>
      <c r="G7" s="103">
        <f t="shared" si="2"/>
        <v>0</v>
      </c>
      <c r="H7" s="103">
        <f t="shared" si="2"/>
        <v>0</v>
      </c>
      <c r="I7" s="103">
        <f t="shared" si="2"/>
        <v>0</v>
      </c>
      <c r="J7" s="103">
        <f t="shared" si="2"/>
        <v>0</v>
      </c>
      <c r="K7" s="103">
        <f t="shared" si="2"/>
        <v>0</v>
      </c>
      <c r="M7" s="94"/>
      <c r="N7" s="94"/>
      <c r="O7" s="94"/>
      <c r="P7" s="94"/>
      <c r="Q7" s="94"/>
      <c r="R7" s="94"/>
      <c r="S7" s="94"/>
      <c r="T7" s="94"/>
      <c r="U7" s="94"/>
    </row>
    <row r="8" spans="1:21" x14ac:dyDescent="0.2">
      <c r="A8" s="165" t="str" cm="1">
        <f t="array" ref="A8">'Entête '!$C$8:$C$8</f>
        <v>Entite_test (liste déroulante)</v>
      </c>
      <c r="B8" s="166" t="s">
        <v>27</v>
      </c>
      <c r="C8" s="147">
        <v>0</v>
      </c>
      <c r="D8" s="147">
        <v>0</v>
      </c>
      <c r="E8" s="147">
        <v>0</v>
      </c>
      <c r="F8" s="147">
        <v>0</v>
      </c>
      <c r="G8" s="147">
        <v>0</v>
      </c>
      <c r="H8" s="147">
        <v>0</v>
      </c>
      <c r="I8" s="147">
        <v>0</v>
      </c>
      <c r="J8" s="147">
        <v>0</v>
      </c>
      <c r="K8" s="147">
        <v>0</v>
      </c>
      <c r="M8" s="147">
        <v>0</v>
      </c>
      <c r="N8" s="147">
        <v>0</v>
      </c>
      <c r="O8" s="147">
        <v>0</v>
      </c>
      <c r="P8" s="147">
        <v>0</v>
      </c>
      <c r="Q8" s="147">
        <v>0</v>
      </c>
      <c r="R8" s="147">
        <v>0</v>
      </c>
      <c r="S8" s="147">
        <v>0</v>
      </c>
      <c r="T8" s="147">
        <v>0</v>
      </c>
      <c r="U8" s="147">
        <v>0</v>
      </c>
    </row>
    <row r="9" spans="1:21" x14ac:dyDescent="0.2">
      <c r="A9" s="165" t="str" cm="1">
        <f t="array" ref="A9">'Entête '!$C$8:$C$8</f>
        <v>Entite_test (liste déroulante)</v>
      </c>
      <c r="B9" s="55" t="s">
        <v>256</v>
      </c>
      <c r="C9" s="45">
        <f>SUM(VecteursIN!C4:C8)</f>
        <v>0</v>
      </c>
      <c r="D9" s="45">
        <f>SUM(VecteursIN!D4:D8)</f>
        <v>0</v>
      </c>
      <c r="E9" s="45">
        <f>SUM(VecteursIN!E4:E8)</f>
        <v>0</v>
      </c>
      <c r="F9" s="45">
        <f>SUM(VecteursIN!F4:F8)</f>
        <v>0</v>
      </c>
      <c r="G9" s="45">
        <f>SUM(VecteursIN!G4:G8)</f>
        <v>0</v>
      </c>
      <c r="H9" s="45">
        <f>SUM(VecteursIN!H4:H8)</f>
        <v>0</v>
      </c>
      <c r="I9" s="45">
        <f>SUM(VecteursIN!I4:I8)</f>
        <v>0</v>
      </c>
      <c r="J9" s="45">
        <f>SUM(VecteursIN!J4:J8)</f>
        <v>0</v>
      </c>
      <c r="K9" s="45">
        <f>SUM(VecteursIN!K4:K8)</f>
        <v>0</v>
      </c>
      <c r="M9" s="45">
        <f>SUM(VecteursIN!M4:M8)</f>
        <v>0</v>
      </c>
      <c r="N9" s="45">
        <f>SUM(VecteursIN!N4:N8)</f>
        <v>0</v>
      </c>
      <c r="O9" s="45">
        <f>SUM(VecteursIN!O4:O8)</f>
        <v>0</v>
      </c>
      <c r="P9" s="45">
        <f>SUM(VecteursIN!P4:P8)</f>
        <v>0</v>
      </c>
      <c r="Q9" s="45">
        <f>SUM(VecteursIN!Q4:Q8)</f>
        <v>0</v>
      </c>
      <c r="R9" s="45">
        <f>SUM(VecteursIN!R4:R8)</f>
        <v>0</v>
      </c>
      <c r="S9" s="45">
        <f>SUM(VecteursIN!S4:S8)</f>
        <v>0</v>
      </c>
      <c r="T9" s="45">
        <f>SUM(VecteursIN!T4:T8)</f>
        <v>0</v>
      </c>
      <c r="U9" s="45">
        <f>SUM(VecteursIN!U4:U8)</f>
        <v>0</v>
      </c>
    </row>
    <row r="10" spans="1:21" x14ac:dyDescent="0.2">
      <c r="A10" s="165" t="str" cm="1">
        <f t="array" ref="A10">'Entête '!$C$8:$C$8</f>
        <v>Entite_test (liste déroulante)</v>
      </c>
      <c r="B10" s="168" t="s">
        <v>29</v>
      </c>
      <c r="C10" s="147">
        <v>0</v>
      </c>
      <c r="D10" s="147">
        <v>0</v>
      </c>
      <c r="E10" s="147">
        <v>0</v>
      </c>
      <c r="F10" s="147">
        <v>0</v>
      </c>
      <c r="G10" s="147">
        <v>0</v>
      </c>
      <c r="H10" s="147">
        <v>0</v>
      </c>
      <c r="I10" s="147">
        <v>0</v>
      </c>
      <c r="J10" s="147">
        <v>0</v>
      </c>
      <c r="K10" s="147">
        <v>0</v>
      </c>
      <c r="M10" s="147">
        <v>0</v>
      </c>
      <c r="N10" s="147">
        <v>0</v>
      </c>
      <c r="O10" s="147">
        <v>0</v>
      </c>
      <c r="P10" s="147">
        <v>0</v>
      </c>
      <c r="Q10" s="147">
        <v>0</v>
      </c>
      <c r="R10" s="147">
        <v>0</v>
      </c>
      <c r="S10" s="147">
        <v>0</v>
      </c>
      <c r="T10" s="147">
        <v>0</v>
      </c>
      <c r="U10" s="147">
        <v>0</v>
      </c>
    </row>
    <row r="11" spans="1:21" x14ac:dyDescent="0.2">
      <c r="A11" s="165"/>
      <c r="M11" s="146"/>
      <c r="N11" s="149"/>
      <c r="O11" s="146"/>
      <c r="P11" s="146"/>
      <c r="Q11" s="146"/>
      <c r="R11" s="146"/>
      <c r="S11" s="146"/>
      <c r="T11" s="146"/>
      <c r="U11" s="146"/>
    </row>
    <row r="12" spans="1:21" x14ac:dyDescent="0.2">
      <c r="A12" s="165"/>
      <c r="B12" s="167" t="s">
        <v>224</v>
      </c>
      <c r="M12" s="146"/>
      <c r="N12" s="149"/>
      <c r="O12" s="146"/>
      <c r="P12" s="146"/>
      <c r="Q12" s="146"/>
      <c r="R12" s="146"/>
      <c r="S12" s="146"/>
      <c r="T12" s="146"/>
      <c r="U12" s="146"/>
    </row>
    <row r="13" spans="1:21" ht="14.45" customHeight="1" x14ac:dyDescent="0.2">
      <c r="A13" s="165" t="str" cm="1">
        <f t="array" ref="A13">'Entête '!$C$8:$C$8</f>
        <v>Entite_test (liste déroulante)</v>
      </c>
      <c r="B13" s="170" t="s">
        <v>225</v>
      </c>
      <c r="C13" s="147">
        <v>0</v>
      </c>
      <c r="D13" s="147">
        <v>0</v>
      </c>
      <c r="E13" s="147">
        <v>0</v>
      </c>
      <c r="F13" s="147">
        <v>0</v>
      </c>
      <c r="G13" s="147">
        <v>0</v>
      </c>
      <c r="H13" s="147">
        <v>0</v>
      </c>
      <c r="I13" s="147">
        <v>0</v>
      </c>
      <c r="J13" s="147">
        <v>0</v>
      </c>
      <c r="K13" s="147">
        <v>0</v>
      </c>
      <c r="M13" s="146"/>
      <c r="N13" s="149"/>
      <c r="O13" s="146"/>
      <c r="P13" s="146"/>
      <c r="Q13" s="146"/>
      <c r="R13" s="146"/>
      <c r="S13" s="146"/>
      <c r="T13" s="146"/>
      <c r="U13" s="146"/>
    </row>
    <row r="14" spans="1:21" ht="14.45" customHeight="1" x14ac:dyDescent="0.2">
      <c r="A14" s="165" t="str" cm="1">
        <f t="array" ref="A14">'Entête '!$C$8:$C$8</f>
        <v>Entite_test (liste déroulante)</v>
      </c>
      <c r="B14" s="170" t="s">
        <v>226</v>
      </c>
      <c r="C14" s="147">
        <v>0</v>
      </c>
      <c r="D14" s="147">
        <v>0</v>
      </c>
      <c r="E14" s="147">
        <v>0</v>
      </c>
      <c r="F14" s="147">
        <v>0</v>
      </c>
      <c r="G14" s="147">
        <v>0</v>
      </c>
      <c r="H14" s="147">
        <v>0</v>
      </c>
      <c r="I14" s="147">
        <v>0</v>
      </c>
      <c r="J14" s="147">
        <v>0</v>
      </c>
      <c r="K14" s="147">
        <v>0</v>
      </c>
      <c r="M14" s="146"/>
      <c r="N14" s="149"/>
      <c r="O14" s="146"/>
      <c r="P14" s="146"/>
      <c r="Q14" s="146"/>
      <c r="R14" s="146"/>
      <c r="S14" s="146"/>
      <c r="T14" s="146"/>
      <c r="U14" s="146"/>
    </row>
    <row r="15" spans="1:21" ht="14.45" customHeight="1" x14ac:dyDescent="0.2">
      <c r="A15" s="165" t="str" cm="1">
        <f t="array" ref="A15">'Entête '!$C$8:$C$8</f>
        <v>Entite_test (liste déroulante)</v>
      </c>
      <c r="B15" s="170" t="s">
        <v>222</v>
      </c>
      <c r="C15" s="147">
        <v>0</v>
      </c>
      <c r="D15" s="147">
        <v>0</v>
      </c>
      <c r="E15" s="147">
        <v>0</v>
      </c>
      <c r="F15" s="147">
        <v>0</v>
      </c>
      <c r="G15" s="147">
        <v>0</v>
      </c>
      <c r="H15" s="147">
        <v>0</v>
      </c>
      <c r="I15" s="147">
        <v>0</v>
      </c>
      <c r="J15" s="147">
        <v>0</v>
      </c>
      <c r="K15" s="147">
        <v>0</v>
      </c>
      <c r="M15" s="146"/>
      <c r="N15" s="149"/>
      <c r="O15" s="146"/>
      <c r="P15" s="146"/>
      <c r="Q15" s="146"/>
      <c r="R15" s="146"/>
      <c r="S15" s="146"/>
      <c r="T15" s="146"/>
      <c r="U15" s="146"/>
    </row>
    <row r="16" spans="1:21" ht="14.45" customHeight="1" x14ac:dyDescent="0.2">
      <c r="A16" s="165" t="str" cm="1">
        <f t="array" ref="A16">'Entête '!$C$8:$C$8</f>
        <v>Entite_test (liste déroulante)</v>
      </c>
      <c r="B16" s="170" t="s">
        <v>229</v>
      </c>
      <c r="C16" s="147">
        <v>0</v>
      </c>
      <c r="D16" s="147">
        <v>0</v>
      </c>
      <c r="E16" s="147">
        <v>0</v>
      </c>
      <c r="F16" s="147">
        <v>0</v>
      </c>
      <c r="G16" s="147">
        <v>0</v>
      </c>
      <c r="H16" s="147">
        <v>0</v>
      </c>
      <c r="I16" s="147">
        <v>0</v>
      </c>
      <c r="J16" s="147">
        <v>0</v>
      </c>
      <c r="K16" s="147">
        <v>0</v>
      </c>
      <c r="M16" s="146"/>
      <c r="N16" s="149"/>
      <c r="O16" s="146"/>
      <c r="P16" s="146"/>
      <c r="Q16" s="146"/>
      <c r="R16" s="146"/>
      <c r="S16" s="146"/>
      <c r="T16" s="146"/>
      <c r="U16" s="146"/>
    </row>
    <row r="17" spans="1:21" ht="14.45" customHeight="1" x14ac:dyDescent="0.2">
      <c r="A17" s="165"/>
      <c r="M17" s="146"/>
      <c r="N17" s="149"/>
      <c r="O17" s="146"/>
      <c r="P17" s="146"/>
      <c r="Q17" s="146"/>
      <c r="R17" s="146"/>
      <c r="S17" s="146"/>
      <c r="T17" s="146"/>
      <c r="U17" s="146"/>
    </row>
    <row r="18" spans="1:21" x14ac:dyDescent="0.2">
      <c r="A18" s="165"/>
      <c r="B18" s="167" t="s">
        <v>228</v>
      </c>
      <c r="M18" s="146"/>
      <c r="N18" s="149"/>
      <c r="O18" s="146"/>
      <c r="P18" s="146"/>
      <c r="Q18" s="146"/>
      <c r="R18" s="146"/>
      <c r="S18" s="146"/>
      <c r="T18" s="146"/>
      <c r="U18" s="146"/>
    </row>
    <row r="19" spans="1:21" ht="14.45" customHeight="1" x14ac:dyDescent="0.2">
      <c r="A19" s="165" t="str" cm="1">
        <f t="array" ref="A19">'Entête '!$C$8:$C$8</f>
        <v>Entite_test (liste déroulante)</v>
      </c>
      <c r="B19" s="170" t="s">
        <v>233</v>
      </c>
      <c r="C19" s="147">
        <v>0</v>
      </c>
      <c r="D19" s="147">
        <v>0</v>
      </c>
      <c r="E19" s="147">
        <v>0</v>
      </c>
      <c r="F19" s="147">
        <v>0</v>
      </c>
      <c r="G19" s="147">
        <v>0</v>
      </c>
      <c r="H19" s="147">
        <v>0</v>
      </c>
      <c r="I19" s="147">
        <v>0</v>
      </c>
      <c r="J19" s="147">
        <v>0</v>
      </c>
      <c r="K19" s="147">
        <v>0</v>
      </c>
      <c r="M19" s="146"/>
      <c r="N19" s="149"/>
      <c r="O19" s="146"/>
      <c r="P19" s="146"/>
      <c r="Q19" s="146"/>
      <c r="R19" s="146"/>
      <c r="S19" s="146"/>
      <c r="T19" s="146"/>
      <c r="U19" s="146"/>
    </row>
    <row r="20" spans="1:21" ht="14.45" customHeight="1" x14ac:dyDescent="0.2">
      <c r="A20" s="165" t="str" cm="1">
        <f t="array" ref="A20">'Entête '!$C$8:$C$8</f>
        <v>Entite_test (liste déroulante)</v>
      </c>
      <c r="B20" s="170" t="s">
        <v>227</v>
      </c>
      <c r="C20" s="147">
        <v>0</v>
      </c>
      <c r="D20" s="147">
        <v>0</v>
      </c>
      <c r="E20" s="147">
        <v>0</v>
      </c>
      <c r="F20" s="147">
        <v>0</v>
      </c>
      <c r="G20" s="147">
        <v>0</v>
      </c>
      <c r="H20" s="147">
        <v>0</v>
      </c>
      <c r="I20" s="147">
        <v>0</v>
      </c>
      <c r="J20" s="147">
        <v>0</v>
      </c>
      <c r="K20" s="147">
        <v>0</v>
      </c>
      <c r="M20" s="146"/>
      <c r="N20" s="149"/>
      <c r="O20" s="146"/>
      <c r="P20" s="146"/>
      <c r="Q20" s="146"/>
      <c r="R20" s="146"/>
      <c r="S20" s="146"/>
      <c r="T20" s="146"/>
      <c r="U20" s="146"/>
    </row>
    <row r="21" spans="1:21" ht="14.45" customHeight="1" x14ac:dyDescent="0.2">
      <c r="A21" s="165" t="str" cm="1">
        <f t="array" ref="A21">'Entête '!$C$8:$C$8</f>
        <v>Entite_test (liste déroulante)</v>
      </c>
      <c r="B21" s="170" t="s">
        <v>232</v>
      </c>
      <c r="C21" s="147">
        <v>0</v>
      </c>
      <c r="D21" s="147">
        <v>0</v>
      </c>
      <c r="E21" s="147">
        <v>0</v>
      </c>
      <c r="F21" s="147">
        <v>0</v>
      </c>
      <c r="G21" s="147">
        <v>0</v>
      </c>
      <c r="H21" s="147">
        <v>0</v>
      </c>
      <c r="I21" s="147">
        <v>0</v>
      </c>
      <c r="J21" s="147">
        <v>0</v>
      </c>
      <c r="K21" s="147">
        <v>0</v>
      </c>
      <c r="M21" s="146"/>
      <c r="N21" s="149"/>
      <c r="O21" s="146"/>
      <c r="P21" s="146"/>
      <c r="Q21" s="146"/>
      <c r="R21" s="146"/>
      <c r="S21" s="146"/>
      <c r="T21" s="146"/>
      <c r="U21" s="146"/>
    </row>
    <row r="22" spans="1:21" ht="14.45" customHeight="1" x14ac:dyDescent="0.2">
      <c r="A22" s="165" t="str" cm="1">
        <f t="array" ref="A22">'Entête '!$C$8:$C$8</f>
        <v>Entite_test (liste déroulante)</v>
      </c>
      <c r="B22" s="170" t="s">
        <v>234</v>
      </c>
      <c r="C22" s="147">
        <v>0</v>
      </c>
      <c r="D22" s="147">
        <v>0</v>
      </c>
      <c r="E22" s="147">
        <v>0</v>
      </c>
      <c r="F22" s="147">
        <v>0</v>
      </c>
      <c r="G22" s="147">
        <v>0</v>
      </c>
      <c r="H22" s="147">
        <v>0</v>
      </c>
      <c r="I22" s="147">
        <v>0</v>
      </c>
      <c r="J22" s="147">
        <v>0</v>
      </c>
      <c r="K22" s="147">
        <v>0</v>
      </c>
      <c r="M22" s="150"/>
      <c r="N22" s="149"/>
      <c r="O22" s="146"/>
      <c r="P22" s="146"/>
      <c r="Q22" s="146"/>
      <c r="R22" s="146"/>
      <c r="S22" s="146"/>
      <c r="T22" s="146"/>
      <c r="U22" s="146"/>
    </row>
    <row r="23" spans="1:21" ht="14.45" customHeight="1" x14ac:dyDescent="0.2">
      <c r="A23" s="165" t="str" cm="1">
        <f t="array" ref="A23">'Entête '!$C$8:$C$8</f>
        <v>Entite_test (liste déroulante)</v>
      </c>
      <c r="B23" s="170" t="s">
        <v>235</v>
      </c>
      <c r="C23" s="147">
        <v>0</v>
      </c>
      <c r="D23" s="147">
        <v>0</v>
      </c>
      <c r="E23" s="147">
        <v>0</v>
      </c>
      <c r="F23" s="147">
        <v>0</v>
      </c>
      <c r="G23" s="147">
        <v>0</v>
      </c>
      <c r="H23" s="147">
        <v>0</v>
      </c>
      <c r="I23" s="147">
        <v>0</v>
      </c>
      <c r="J23" s="147">
        <v>0</v>
      </c>
      <c r="K23" s="147">
        <v>0</v>
      </c>
      <c r="M23" s="146"/>
      <c r="N23" s="149"/>
      <c r="O23" s="146"/>
      <c r="P23" s="146"/>
      <c r="Q23" s="146"/>
      <c r="R23" s="146"/>
      <c r="S23" s="146"/>
      <c r="T23" s="146"/>
      <c r="U23" s="146"/>
    </row>
    <row r="24" spans="1:21" ht="14.45" customHeight="1" x14ac:dyDescent="0.2">
      <c r="A24" s="165" t="str" cm="1">
        <f t="array" ref="A24">'Entête '!$C$8:$C$8</f>
        <v>Entite_test (liste déroulante)</v>
      </c>
      <c r="B24" s="170" t="s">
        <v>230</v>
      </c>
      <c r="C24" s="147">
        <v>0</v>
      </c>
      <c r="D24" s="147">
        <v>0</v>
      </c>
      <c r="E24" s="147">
        <v>0</v>
      </c>
      <c r="F24" s="147">
        <v>0</v>
      </c>
      <c r="G24" s="147">
        <v>0</v>
      </c>
      <c r="H24" s="147">
        <v>0</v>
      </c>
      <c r="I24" s="147">
        <v>0</v>
      </c>
      <c r="J24" s="147">
        <v>0</v>
      </c>
      <c r="K24" s="147">
        <v>0</v>
      </c>
      <c r="M24" s="146"/>
      <c r="N24" s="149"/>
      <c r="O24" s="146"/>
      <c r="P24" s="146"/>
      <c r="Q24" s="146"/>
      <c r="R24" s="146"/>
      <c r="S24" s="146"/>
      <c r="T24" s="146"/>
      <c r="U24" s="146"/>
    </row>
    <row r="25" spans="1:21" ht="14.45" customHeight="1" x14ac:dyDescent="0.2">
      <c r="A25" s="165" t="str" cm="1">
        <f t="array" ref="A25">'Entête '!$C$8:$C$8</f>
        <v>Entite_test (liste déroulante)</v>
      </c>
      <c r="B25" s="170" t="s">
        <v>231</v>
      </c>
      <c r="C25" s="147">
        <v>0</v>
      </c>
      <c r="D25" s="147">
        <v>0</v>
      </c>
      <c r="E25" s="147">
        <v>0</v>
      </c>
      <c r="F25" s="147">
        <v>0</v>
      </c>
      <c r="G25" s="147">
        <v>0</v>
      </c>
      <c r="H25" s="147">
        <v>0</v>
      </c>
      <c r="I25" s="147">
        <v>0</v>
      </c>
      <c r="J25" s="147">
        <v>0</v>
      </c>
      <c r="K25" s="147">
        <v>0</v>
      </c>
      <c r="M25" s="146"/>
      <c r="N25" s="149"/>
      <c r="O25" s="146"/>
      <c r="P25" s="146"/>
      <c r="Q25" s="146"/>
      <c r="R25" s="146"/>
      <c r="S25" s="146"/>
      <c r="T25" s="146"/>
      <c r="U25" s="146"/>
    </row>
    <row r="26" spans="1:21" x14ac:dyDescent="0.2">
      <c r="A26" s="165"/>
      <c r="F26" s="146"/>
      <c r="G26" s="146"/>
      <c r="H26" s="146"/>
      <c r="I26" s="146"/>
      <c r="J26" s="146"/>
      <c r="K26" s="146"/>
      <c r="M26" s="146"/>
      <c r="N26" s="149"/>
      <c r="O26" s="146"/>
      <c r="P26" s="146"/>
      <c r="Q26" s="146"/>
      <c r="R26" s="146"/>
      <c r="S26" s="146"/>
      <c r="T26" s="146"/>
      <c r="U26" s="146"/>
    </row>
    <row r="27" spans="1:21" ht="25.5" x14ac:dyDescent="0.2">
      <c r="A27" s="165"/>
      <c r="B27" s="69" t="s">
        <v>199</v>
      </c>
      <c r="C27" s="171" t="s">
        <v>30</v>
      </c>
      <c r="D27" s="172" t="s">
        <v>31</v>
      </c>
      <c r="E27" s="173" t="s">
        <v>32</v>
      </c>
      <c r="F27" s="151"/>
      <c r="G27" s="151"/>
      <c r="H27" s="151"/>
      <c r="I27" s="151"/>
      <c r="J27" s="151"/>
      <c r="K27" s="146"/>
      <c r="M27" s="146"/>
      <c r="N27" s="146"/>
      <c r="O27" s="146"/>
      <c r="P27" s="146"/>
      <c r="Q27" s="146"/>
      <c r="R27" s="146"/>
      <c r="S27" s="146"/>
      <c r="T27" s="146"/>
      <c r="U27" s="146"/>
    </row>
    <row r="28" spans="1:21" x14ac:dyDescent="0.2">
      <c r="A28" s="165" t="str" cm="1">
        <f t="array" ref="A28">'Entête '!$C$8:$C$8</f>
        <v>Entite_test (liste déroulante)</v>
      </c>
      <c r="B28" s="174" t="s">
        <v>33</v>
      </c>
      <c r="C28" s="152">
        <v>0</v>
      </c>
      <c r="D28" s="152">
        <v>0</v>
      </c>
      <c r="E28" s="153"/>
      <c r="F28" s="146"/>
      <c r="G28" s="146"/>
      <c r="H28" s="146"/>
      <c r="I28" s="146"/>
      <c r="J28" s="146"/>
      <c r="K28" s="146"/>
      <c r="M28" s="146"/>
      <c r="N28" s="146"/>
      <c r="O28" s="146"/>
      <c r="P28" s="146"/>
      <c r="Q28" s="146"/>
      <c r="R28" s="146"/>
      <c r="S28" s="146"/>
      <c r="T28" s="146"/>
      <c r="U28" s="146"/>
    </row>
    <row r="29" spans="1:21" x14ac:dyDescent="0.2">
      <c r="A29" s="165" t="str" cm="1">
        <f t="array" ref="A29">'Entête '!$C$8:$C$8</f>
        <v>Entite_test (liste déroulante)</v>
      </c>
      <c r="B29" s="68" t="s">
        <v>34</v>
      </c>
      <c r="C29" s="154">
        <v>0</v>
      </c>
      <c r="D29" s="154">
        <v>0</v>
      </c>
      <c r="E29" s="155" t="s">
        <v>35</v>
      </c>
      <c r="F29" s="156"/>
      <c r="G29" s="156"/>
      <c r="H29" s="156"/>
      <c r="I29" s="156"/>
      <c r="J29" s="156"/>
      <c r="K29" s="157" t="s">
        <v>35</v>
      </c>
      <c r="M29" s="146"/>
      <c r="N29" s="146"/>
      <c r="O29" s="146"/>
      <c r="P29" s="146"/>
      <c r="Q29" s="146"/>
      <c r="R29" s="146"/>
      <c r="S29" s="146"/>
      <c r="T29" s="146"/>
      <c r="U29" s="146"/>
    </row>
    <row r="30" spans="1:21" x14ac:dyDescent="0.2">
      <c r="A30" s="165" t="str" cm="1">
        <f t="array" ref="A30">'Entête '!$C$8:$C$8</f>
        <v>Entite_test (liste déroulante)</v>
      </c>
      <c r="B30" s="175" t="s">
        <v>36</v>
      </c>
      <c r="C30" s="152">
        <v>0</v>
      </c>
      <c r="D30" s="152">
        <v>0</v>
      </c>
      <c r="E30" s="158"/>
      <c r="F30" s="146"/>
      <c r="G30" s="146"/>
      <c r="H30" s="146"/>
      <c r="I30" s="146"/>
      <c r="J30" s="146"/>
      <c r="K30" s="146"/>
      <c r="M30" s="146"/>
      <c r="N30" s="146"/>
      <c r="O30" s="146"/>
      <c r="P30" s="146"/>
      <c r="Q30" s="146"/>
      <c r="R30" s="146"/>
      <c r="S30" s="146"/>
      <c r="T30" s="146"/>
      <c r="U30" s="146"/>
    </row>
    <row r="31" spans="1:21" x14ac:dyDescent="0.2">
      <c r="A31" s="165" t="str" cm="1">
        <f t="array" ref="A31">'Entête '!$C$8:$C$8</f>
        <v>Entite_test (liste déroulante)</v>
      </c>
      <c r="B31" s="68" t="s">
        <v>202</v>
      </c>
      <c r="C31" s="152">
        <v>0</v>
      </c>
      <c r="D31" s="152">
        <v>0</v>
      </c>
      <c r="E31" s="155"/>
      <c r="F31" s="156"/>
      <c r="G31" s="156"/>
      <c r="H31" s="156"/>
      <c r="I31" s="156"/>
      <c r="J31" s="156"/>
      <c r="K31" s="146"/>
      <c r="M31" s="146"/>
      <c r="N31" s="146"/>
      <c r="O31" s="146"/>
      <c r="P31" s="146"/>
      <c r="Q31" s="146"/>
      <c r="R31" s="146"/>
      <c r="S31" s="146"/>
      <c r="T31" s="146"/>
      <c r="U31" s="146"/>
    </row>
    <row r="32" spans="1:21" x14ac:dyDescent="0.2">
      <c r="A32" s="165" t="str" cm="1">
        <f t="array" ref="A32">'Entête '!$C$8:$C$8</f>
        <v>Entite_test (liste déroulante)</v>
      </c>
      <c r="B32" s="175" t="s">
        <v>37</v>
      </c>
      <c r="C32" s="152">
        <v>0</v>
      </c>
      <c r="D32" s="152">
        <v>0</v>
      </c>
      <c r="E32" s="158"/>
      <c r="F32" s="146"/>
      <c r="G32" s="146"/>
      <c r="H32" s="146"/>
      <c r="I32" s="146"/>
      <c r="J32" s="146"/>
      <c r="K32" s="146"/>
      <c r="M32" s="146"/>
      <c r="N32" s="146"/>
      <c r="O32" s="146"/>
      <c r="P32" s="146"/>
      <c r="Q32" s="146"/>
      <c r="R32" s="146"/>
      <c r="S32" s="146"/>
      <c r="T32" s="146"/>
      <c r="U32" s="146"/>
    </row>
    <row r="33" spans="1:21" x14ac:dyDescent="0.2">
      <c r="A33" s="165" t="str" cm="1">
        <f t="array" ref="A33">'Entête '!$C$8:$C$8</f>
        <v>Entite_test (liste déroulante)</v>
      </c>
      <c r="B33" s="68" t="s">
        <v>201</v>
      </c>
      <c r="C33" s="152">
        <v>0</v>
      </c>
      <c r="D33" s="152">
        <v>0</v>
      </c>
      <c r="E33" s="155"/>
      <c r="F33" s="156"/>
      <c r="G33" s="156"/>
      <c r="H33" s="156"/>
      <c r="I33" s="156"/>
      <c r="J33" s="156"/>
      <c r="K33" s="146"/>
      <c r="M33" s="146"/>
      <c r="N33" s="146"/>
      <c r="O33" s="146"/>
      <c r="P33" s="146"/>
      <c r="Q33" s="146"/>
      <c r="R33" s="146"/>
      <c r="S33" s="146"/>
      <c r="T33" s="146"/>
      <c r="U33" s="146"/>
    </row>
    <row r="34" spans="1:21" x14ac:dyDescent="0.2">
      <c r="A34" s="165" t="str" cm="1">
        <f t="array" ref="A34">'Entête '!$C$8:$C$8</f>
        <v>Entite_test (liste déroulante)</v>
      </c>
      <c r="B34" s="175" t="s">
        <v>38</v>
      </c>
      <c r="C34" s="152">
        <v>0</v>
      </c>
      <c r="D34" s="152">
        <v>0</v>
      </c>
      <c r="E34" s="158"/>
      <c r="F34" s="146"/>
      <c r="G34" s="146"/>
      <c r="H34" s="146"/>
      <c r="I34" s="146"/>
      <c r="J34" s="146"/>
      <c r="K34" s="146"/>
      <c r="M34" s="146"/>
      <c r="N34" s="146"/>
      <c r="O34" s="146"/>
      <c r="P34" s="146"/>
      <c r="Q34" s="146"/>
      <c r="R34" s="146"/>
      <c r="S34" s="146"/>
      <c r="T34" s="146"/>
      <c r="U34" s="146"/>
    </row>
    <row r="35" spans="1:21" x14ac:dyDescent="0.2">
      <c r="A35" s="165" t="str" cm="1">
        <f t="array" ref="A35">'Entête '!$C$8:$C$8</f>
        <v>Entite_test (liste déroulante)</v>
      </c>
      <c r="B35" s="68" t="s">
        <v>200</v>
      </c>
      <c r="C35" s="159">
        <v>0</v>
      </c>
      <c r="D35" s="159">
        <v>0</v>
      </c>
      <c r="E35" s="160"/>
      <c r="F35" s="156"/>
      <c r="G35" s="156"/>
      <c r="H35" s="156"/>
      <c r="I35" s="156"/>
      <c r="J35" s="156"/>
      <c r="K35" s="146"/>
      <c r="M35" s="146"/>
      <c r="N35" s="146"/>
      <c r="O35" s="146"/>
      <c r="P35" s="146"/>
      <c r="Q35" s="146"/>
      <c r="R35" s="146"/>
      <c r="S35" s="146"/>
      <c r="T35" s="146"/>
      <c r="U35" s="146"/>
    </row>
  </sheetData>
  <sheetProtection algorithmName="SHA-512" hashValue="NOoSE26tWaIpq/zfC/fgpXuwui2l3WM0hLTHXWyaUoN5PvId9CffTKw0st8H3ISIhcvGPwIth94USiy5ACPtWQ==" saltValue="DA9/ZKdW0D5YQwy1ThVGOA==" spinCount="100000" sheet="1" objects="1" scenarios="1"/>
  <mergeCells count="2">
    <mergeCell ref="C2:K2"/>
    <mergeCell ref="M2:U2"/>
  </mergeCells>
  <dataValidations count="2">
    <dataValidation errorStyle="information" allowBlank="1" showInputMessage="1" showErrorMessage="1" errorTitle="&gt; SER Auto" sqref="C7:K7" xr:uid="{7A2478E7-89A1-4303-A2CE-8964441E5809}"/>
    <dataValidation type="list" allowBlank="1" showInputMessage="1" showErrorMessage="1" sqref="E29:J29 E33:J33 E31:J31 E35:J35" xr:uid="{F7C4C588-65C4-4098-B637-9D60FE6BE4E5}">
      <formula1>$K$29:$K$30</formula1>
    </dataValidation>
  </dataValidations>
  <pageMargins left="0.78740157499999996" right="0.78740157499999996" top="0.984251969" bottom="0.984251969" header="0.5" footer="0.5"/>
  <pageSetup paperSize="9" orientation="landscape" horizontalDpi="1200" verticalDpi="1200" r:id="rId1"/>
  <headerFooter alignWithMargins="0">
    <oddHeader>&amp;R3J-CONSULT sa</oddHeader>
    <oddFooter>&amp;L&amp;F&amp;R&amp;A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2E194-6B31-4D1C-8BE6-460BA3BA2DC4}">
  <sheetPr codeName="Feuil4">
    <tabColor rgb="FFC00000"/>
    <pageSetUpPr fitToPage="1"/>
  </sheetPr>
  <dimension ref="A1:BW64"/>
  <sheetViews>
    <sheetView tabSelected="1" topLeftCell="AB1" zoomScale="85" zoomScaleNormal="85" workbookViewId="0">
      <selection activeCell="AK17" sqref="AK17"/>
    </sheetView>
  </sheetViews>
  <sheetFormatPr baseColWidth="10" defaultColWidth="10" defaultRowHeight="12.75" x14ac:dyDescent="0.2"/>
  <cols>
    <col min="1" max="1" width="10.5703125" style="39" bestFit="1" customWidth="1"/>
    <col min="2" max="2" width="4" style="39" bestFit="1" customWidth="1"/>
    <col min="3" max="3" width="12.7109375" style="39" bestFit="1" customWidth="1"/>
    <col min="4" max="12" width="10.7109375" style="188" customWidth="1"/>
    <col min="13" max="13" width="2.42578125" style="188" customWidth="1"/>
    <col min="14" max="22" width="10.7109375" style="188" customWidth="1"/>
    <col min="23" max="23" width="3.7109375" style="188" customWidth="1"/>
    <col min="24" max="24" width="13.28515625" style="39" bestFit="1" customWidth="1"/>
    <col min="25" max="25" width="7.28515625" style="39" bestFit="1" customWidth="1"/>
    <col min="26" max="34" width="10.7109375" style="188" customWidth="1"/>
    <col min="35" max="54" width="10.7109375" style="39" customWidth="1"/>
    <col min="55" max="55" width="3.5703125" style="39" customWidth="1"/>
    <col min="56" max="58" width="6.28515625" style="39" bestFit="1" customWidth="1"/>
    <col min="59" max="59" width="3.28515625" style="39" customWidth="1"/>
    <col min="60" max="63" width="5.42578125" style="39" bestFit="1" customWidth="1"/>
    <col min="64" max="64" width="3.5703125" style="39" customWidth="1"/>
    <col min="65" max="65" width="7.140625" style="39" bestFit="1" customWidth="1"/>
    <col min="66" max="68" width="5" style="39" bestFit="1" customWidth="1"/>
    <col min="69" max="69" width="2.28515625" style="39" customWidth="1"/>
    <col min="70" max="70" width="5.42578125" style="39" bestFit="1" customWidth="1"/>
    <col min="71" max="73" width="5" style="39" bestFit="1" customWidth="1"/>
    <col min="74" max="74" width="3.7109375" style="39" customWidth="1"/>
    <col min="75" max="75" width="17.28515625" style="39" bestFit="1" customWidth="1"/>
    <col min="76" max="16384" width="10" style="39"/>
  </cols>
  <sheetData>
    <row r="1" spans="1:75" customFormat="1" ht="28.5" x14ac:dyDescent="0.25">
      <c r="A1" s="107" t="s">
        <v>238</v>
      </c>
      <c r="B1" s="108"/>
      <c r="C1" s="108"/>
      <c r="D1" s="63"/>
      <c r="E1" s="63"/>
      <c r="F1" s="22"/>
      <c r="G1" s="22"/>
      <c r="H1" s="22"/>
      <c r="I1" s="22"/>
      <c r="T1" s="23"/>
    </row>
    <row r="2" spans="1:75" customFormat="1" ht="17.25" customHeight="1" x14ac:dyDescent="0.25">
      <c r="A2" s="176"/>
      <c r="B2" s="176"/>
      <c r="C2" s="176"/>
      <c r="D2" s="176"/>
      <c r="E2" s="63"/>
      <c r="F2" s="22"/>
      <c r="G2" s="22"/>
      <c r="H2" s="22"/>
      <c r="I2" s="22"/>
      <c r="T2" s="23"/>
    </row>
    <row r="3" spans="1:75" s="177" customFormat="1" ht="27" customHeight="1" x14ac:dyDescent="0.25">
      <c r="D3" s="228" t="s">
        <v>40</v>
      </c>
      <c r="E3" s="227"/>
      <c r="F3" s="227"/>
      <c r="G3" s="227"/>
      <c r="H3" s="227"/>
      <c r="I3" s="227"/>
      <c r="J3" s="227"/>
      <c r="K3" s="227"/>
      <c r="L3" s="227"/>
      <c r="M3" s="178"/>
      <c r="N3" s="228" t="s">
        <v>236</v>
      </c>
      <c r="O3" s="229"/>
      <c r="P3" s="227"/>
      <c r="Q3" s="227"/>
      <c r="R3" s="227"/>
      <c r="S3" s="227"/>
      <c r="T3" s="227"/>
      <c r="U3" s="227"/>
      <c r="V3" s="227"/>
      <c r="W3" s="179"/>
      <c r="X3" s="226" t="s">
        <v>41</v>
      </c>
      <c r="Y3" s="227"/>
      <c r="Z3" s="227"/>
      <c r="AA3" s="227"/>
      <c r="AB3" s="227"/>
      <c r="AC3" s="227"/>
      <c r="AD3" s="227"/>
      <c r="AE3" s="227"/>
      <c r="AF3" s="227"/>
      <c r="AG3" s="227"/>
      <c r="AH3" s="227"/>
      <c r="AI3" s="178"/>
      <c r="AJ3" s="226" t="s">
        <v>208</v>
      </c>
      <c r="AK3" s="227"/>
      <c r="AL3" s="227"/>
      <c r="AM3" s="227"/>
      <c r="AN3" s="227"/>
      <c r="AO3" s="227"/>
      <c r="AP3" s="227"/>
      <c r="AQ3" s="227"/>
      <c r="AR3" s="227"/>
      <c r="AS3" s="178"/>
      <c r="AT3" s="226" t="s">
        <v>209</v>
      </c>
      <c r="AU3" s="227"/>
      <c r="AV3" s="227"/>
      <c r="AW3" s="227"/>
      <c r="AX3" s="227"/>
      <c r="AY3" s="227"/>
      <c r="AZ3" s="227"/>
      <c r="BA3" s="227"/>
      <c r="BB3" s="227"/>
      <c r="BC3" s="179"/>
      <c r="BV3" s="180"/>
    </row>
    <row r="4" spans="1:75" x14ac:dyDescent="0.2">
      <c r="A4" s="161" t="s">
        <v>95</v>
      </c>
      <c r="B4" s="41" t="s">
        <v>43</v>
      </c>
      <c r="C4" s="41" t="s">
        <v>44</v>
      </c>
      <c r="D4" s="37">
        <f>VecteursIN!C3</f>
        <v>2023</v>
      </c>
      <c r="E4" s="37">
        <f>VecteursIN!D3</f>
        <v>2024</v>
      </c>
      <c r="F4" s="37">
        <f>VecteursIN!E3</f>
        <v>2025</v>
      </c>
      <c r="G4" s="37">
        <f>VecteursIN!F3</f>
        <v>2026</v>
      </c>
      <c r="H4" s="37">
        <f>VecteursIN!G3</f>
        <v>2027</v>
      </c>
      <c r="I4" s="37">
        <f>VecteursIN!H3</f>
        <v>2028</v>
      </c>
      <c r="J4" s="37">
        <f>VecteursIN!I3</f>
        <v>2029</v>
      </c>
      <c r="K4" s="37">
        <f>VecteursIN!J3</f>
        <v>2030</v>
      </c>
      <c r="L4" s="37">
        <f>VecteursIN!K3</f>
        <v>2031</v>
      </c>
      <c r="M4" s="39"/>
      <c r="N4" s="37">
        <f t="shared" ref="N4:V4" si="0">D4</f>
        <v>2023</v>
      </c>
      <c r="O4" s="37">
        <f t="shared" si="0"/>
        <v>2024</v>
      </c>
      <c r="P4" s="37">
        <f t="shared" si="0"/>
        <v>2025</v>
      </c>
      <c r="Q4" s="37">
        <f t="shared" si="0"/>
        <v>2026</v>
      </c>
      <c r="R4" s="37">
        <f t="shared" si="0"/>
        <v>2027</v>
      </c>
      <c r="S4" s="37">
        <f t="shared" si="0"/>
        <v>2028</v>
      </c>
      <c r="T4" s="37">
        <f t="shared" si="0"/>
        <v>2029</v>
      </c>
      <c r="U4" s="37">
        <f t="shared" si="0"/>
        <v>2030</v>
      </c>
      <c r="V4" s="37">
        <f t="shared" si="0"/>
        <v>2031</v>
      </c>
      <c r="W4" s="181"/>
      <c r="X4" s="47" t="s">
        <v>45</v>
      </c>
      <c r="Y4" s="182" t="s">
        <v>46</v>
      </c>
      <c r="Z4" s="37">
        <f t="shared" ref="Z4:AH4" si="1">D4</f>
        <v>2023</v>
      </c>
      <c r="AA4" s="37">
        <f t="shared" si="1"/>
        <v>2024</v>
      </c>
      <c r="AB4" s="37">
        <f t="shared" si="1"/>
        <v>2025</v>
      </c>
      <c r="AC4" s="37">
        <f t="shared" si="1"/>
        <v>2026</v>
      </c>
      <c r="AD4" s="37">
        <f t="shared" si="1"/>
        <v>2027</v>
      </c>
      <c r="AE4" s="37">
        <f t="shared" si="1"/>
        <v>2028</v>
      </c>
      <c r="AF4" s="37">
        <f t="shared" si="1"/>
        <v>2029</v>
      </c>
      <c r="AG4" s="37">
        <f t="shared" si="1"/>
        <v>2030</v>
      </c>
      <c r="AH4" s="37">
        <f t="shared" si="1"/>
        <v>2031</v>
      </c>
      <c r="AJ4" s="37">
        <f t="shared" ref="AJ4:AR4" si="2">D4</f>
        <v>2023</v>
      </c>
      <c r="AK4" s="37">
        <f t="shared" si="2"/>
        <v>2024</v>
      </c>
      <c r="AL4" s="37">
        <f t="shared" si="2"/>
        <v>2025</v>
      </c>
      <c r="AM4" s="37">
        <f t="shared" si="2"/>
        <v>2026</v>
      </c>
      <c r="AN4" s="37">
        <f t="shared" si="2"/>
        <v>2027</v>
      </c>
      <c r="AO4" s="37">
        <f t="shared" si="2"/>
        <v>2028</v>
      </c>
      <c r="AP4" s="37">
        <f t="shared" si="2"/>
        <v>2029</v>
      </c>
      <c r="AQ4" s="37">
        <f t="shared" si="2"/>
        <v>2030</v>
      </c>
      <c r="AR4" s="37">
        <f t="shared" si="2"/>
        <v>2031</v>
      </c>
      <c r="AT4" s="37">
        <f t="shared" ref="AT4:BB4" si="3">N4</f>
        <v>2023</v>
      </c>
      <c r="AU4" s="37">
        <f t="shared" si="3"/>
        <v>2024</v>
      </c>
      <c r="AV4" s="37">
        <f t="shared" si="3"/>
        <v>2025</v>
      </c>
      <c r="AW4" s="37">
        <f t="shared" si="3"/>
        <v>2026</v>
      </c>
      <c r="AX4" s="37">
        <f t="shared" si="3"/>
        <v>2027</v>
      </c>
      <c r="AY4" s="37">
        <f t="shared" si="3"/>
        <v>2028</v>
      </c>
      <c r="AZ4" s="37">
        <f t="shared" si="3"/>
        <v>2029</v>
      </c>
      <c r="BA4" s="37">
        <f t="shared" si="3"/>
        <v>2030</v>
      </c>
      <c r="BB4" s="37">
        <f t="shared" si="3"/>
        <v>2031</v>
      </c>
      <c r="BC4" s="46"/>
      <c r="BV4" s="183"/>
      <c r="BW4" s="183"/>
    </row>
    <row r="5" spans="1:75" x14ac:dyDescent="0.2">
      <c r="A5" s="165" t="str" cm="1">
        <f t="array" ref="A5">'Entête '!$C$8:$C$8</f>
        <v>Entite_test (liste déroulante)</v>
      </c>
      <c r="B5" s="195" t="s">
        <v>47</v>
      </c>
      <c r="C5" s="196" t="s">
        <v>48</v>
      </c>
      <c r="D5" s="197"/>
      <c r="E5" s="197"/>
      <c r="F5" s="197"/>
      <c r="G5" s="197"/>
      <c r="H5" s="197"/>
      <c r="I5" s="197"/>
      <c r="J5" s="197"/>
      <c r="K5" s="197"/>
      <c r="L5" s="197"/>
      <c r="M5" s="184"/>
      <c r="N5" s="198"/>
      <c r="O5" s="198"/>
      <c r="P5" s="198"/>
      <c r="Q5" s="198"/>
      <c r="R5" s="198"/>
      <c r="S5" s="198"/>
      <c r="T5" s="198"/>
      <c r="U5" s="198"/>
      <c r="V5" s="198"/>
      <c r="W5" s="185"/>
      <c r="X5" s="196" t="s">
        <v>49</v>
      </c>
      <c r="Y5" s="196" t="s">
        <v>46</v>
      </c>
      <c r="Z5" s="147"/>
      <c r="AA5" s="147"/>
      <c r="AB5" s="147"/>
      <c r="AC5" s="147"/>
      <c r="AD5" s="147"/>
      <c r="AE5" s="147"/>
      <c r="AF5" s="147"/>
      <c r="AG5" s="147"/>
      <c r="AH5" s="147"/>
      <c r="AI5" s="184"/>
      <c r="AJ5" s="147"/>
      <c r="AK5" s="147"/>
      <c r="AL5" s="147"/>
      <c r="AM5" s="147"/>
      <c r="AN5" s="147"/>
      <c r="AO5" s="147"/>
      <c r="AP5" s="147"/>
      <c r="AQ5" s="147"/>
      <c r="AR5" s="147"/>
      <c r="AS5" s="184"/>
      <c r="AT5" s="147"/>
      <c r="AU5" s="147"/>
      <c r="AV5" s="147"/>
      <c r="AW5" s="147"/>
      <c r="AX5" s="147"/>
      <c r="AY5" s="147"/>
      <c r="AZ5" s="147"/>
      <c r="BA5" s="147"/>
      <c r="BB5" s="147"/>
      <c r="BC5" s="186"/>
      <c r="BV5" s="183"/>
      <c r="BW5" s="183"/>
    </row>
    <row r="6" spans="1:75" x14ac:dyDescent="0.2">
      <c r="A6" s="165" t="str" cm="1">
        <f t="array" ref="A6">'Entête '!$C$8:$C$8</f>
        <v>Entite_test (liste déroulante)</v>
      </c>
      <c r="B6" s="195" t="s">
        <v>50</v>
      </c>
      <c r="C6" s="196" t="s">
        <v>51</v>
      </c>
      <c r="D6" s="197"/>
      <c r="E6" s="197"/>
      <c r="F6" s="197"/>
      <c r="G6" s="197"/>
      <c r="H6" s="197"/>
      <c r="I6" s="197"/>
      <c r="J6" s="197"/>
      <c r="K6" s="197"/>
      <c r="L6" s="197"/>
      <c r="M6" s="187"/>
      <c r="N6" s="198"/>
      <c r="O6" s="198"/>
      <c r="P6" s="198"/>
      <c r="Q6" s="198"/>
      <c r="R6" s="198"/>
      <c r="S6" s="198"/>
      <c r="T6" s="198"/>
      <c r="U6" s="198"/>
      <c r="V6" s="198"/>
      <c r="W6" s="185"/>
      <c r="X6" s="196" t="s">
        <v>52</v>
      </c>
      <c r="Y6" s="196" t="s">
        <v>46</v>
      </c>
      <c r="Z6" s="147"/>
      <c r="AA6" s="147"/>
      <c r="AB6" s="147"/>
      <c r="AC6" s="147"/>
      <c r="AD6" s="147"/>
      <c r="AE6" s="147"/>
      <c r="AF6" s="147"/>
      <c r="AG6" s="147"/>
      <c r="AH6" s="147"/>
      <c r="AI6" s="187"/>
      <c r="AJ6" s="147"/>
      <c r="AK6" s="147"/>
      <c r="AL6" s="147"/>
      <c r="AM6" s="147"/>
      <c r="AN6" s="147"/>
      <c r="AO6" s="147"/>
      <c r="AP6" s="147"/>
      <c r="AQ6" s="147"/>
      <c r="AR6" s="147"/>
      <c r="AS6" s="187"/>
      <c r="AT6" s="147"/>
      <c r="AU6" s="147"/>
      <c r="AV6" s="147"/>
      <c r="AW6" s="147"/>
      <c r="AX6" s="147"/>
      <c r="AY6" s="147"/>
      <c r="AZ6" s="147"/>
      <c r="BA6" s="147"/>
      <c r="BB6" s="147"/>
      <c r="BC6" s="186"/>
      <c r="BV6" s="183"/>
      <c r="BW6" s="183"/>
    </row>
    <row r="7" spans="1:75" x14ac:dyDescent="0.2">
      <c r="A7" s="165" t="str" cm="1">
        <f t="array" ref="A7">'Entête '!$C$8:$C$8</f>
        <v>Entite_test (liste déroulante)</v>
      </c>
      <c r="B7" s="195" t="s">
        <v>53</v>
      </c>
      <c r="C7" s="196" t="s">
        <v>54</v>
      </c>
      <c r="D7" s="197"/>
      <c r="E7" s="197"/>
      <c r="F7" s="197"/>
      <c r="G7" s="197"/>
      <c r="H7" s="197"/>
      <c r="I7" s="197"/>
      <c r="J7" s="197"/>
      <c r="K7" s="197"/>
      <c r="L7" s="197"/>
      <c r="M7" s="184"/>
      <c r="N7" s="198"/>
      <c r="O7" s="198"/>
      <c r="P7" s="198"/>
      <c r="Q7" s="198"/>
      <c r="R7" s="198"/>
      <c r="S7" s="198"/>
      <c r="T7" s="198"/>
      <c r="U7" s="198"/>
      <c r="V7" s="198"/>
      <c r="W7" s="185"/>
      <c r="X7" s="196" t="s">
        <v>55</v>
      </c>
      <c r="Y7" s="196" t="s">
        <v>46</v>
      </c>
      <c r="Z7" s="147"/>
      <c r="AA7" s="147"/>
      <c r="AB7" s="147"/>
      <c r="AC7" s="147"/>
      <c r="AD7" s="147"/>
      <c r="AE7" s="147"/>
      <c r="AF7" s="147"/>
      <c r="AG7" s="147"/>
      <c r="AH7" s="147"/>
      <c r="AI7" s="184"/>
      <c r="AJ7" s="147"/>
      <c r="AK7" s="147"/>
      <c r="AL7" s="147"/>
      <c r="AM7" s="147"/>
      <c r="AN7" s="147"/>
      <c r="AO7" s="147"/>
      <c r="AP7" s="147"/>
      <c r="AQ7" s="147"/>
      <c r="AR7" s="147"/>
      <c r="AS7" s="184"/>
      <c r="AT7" s="147"/>
      <c r="AU7" s="147"/>
      <c r="AV7" s="147"/>
      <c r="AW7" s="147"/>
      <c r="AX7" s="147"/>
      <c r="AY7" s="147"/>
      <c r="AZ7" s="147"/>
      <c r="BA7" s="147"/>
      <c r="BB7" s="147"/>
      <c r="BC7" s="186"/>
      <c r="BV7" s="183"/>
      <c r="BW7" s="183"/>
    </row>
    <row r="8" spans="1:75" x14ac:dyDescent="0.2">
      <c r="A8" s="165" t="str" cm="1">
        <f t="array" ref="A8">'Entête '!$C$8:$C$8</f>
        <v>Entite_test (liste déroulante)</v>
      </c>
      <c r="B8" s="195" t="s">
        <v>56</v>
      </c>
      <c r="C8" s="196" t="s">
        <v>57</v>
      </c>
      <c r="D8" s="197"/>
      <c r="E8" s="197"/>
      <c r="F8" s="197"/>
      <c r="G8" s="197"/>
      <c r="H8" s="197"/>
      <c r="I8" s="197"/>
      <c r="J8" s="197"/>
      <c r="K8" s="197"/>
      <c r="L8" s="197"/>
      <c r="M8" s="184"/>
      <c r="N8" s="198"/>
      <c r="O8" s="198"/>
      <c r="P8" s="198"/>
      <c r="Q8" s="198"/>
      <c r="R8" s="198"/>
      <c r="S8" s="198"/>
      <c r="T8" s="198"/>
      <c r="U8" s="198"/>
      <c r="V8" s="198"/>
      <c r="W8" s="185"/>
      <c r="X8" s="196" t="s">
        <v>58</v>
      </c>
      <c r="Y8" s="196" t="s">
        <v>46</v>
      </c>
      <c r="Z8" s="147"/>
      <c r="AA8" s="147"/>
      <c r="AB8" s="147"/>
      <c r="AC8" s="147"/>
      <c r="AD8" s="147"/>
      <c r="AE8" s="147"/>
      <c r="AF8" s="147"/>
      <c r="AG8" s="147"/>
      <c r="AH8" s="147"/>
      <c r="AI8" s="184"/>
      <c r="AJ8" s="147"/>
      <c r="AK8" s="147"/>
      <c r="AL8" s="147"/>
      <c r="AM8" s="147"/>
      <c r="AN8" s="147"/>
      <c r="AO8" s="147"/>
      <c r="AP8" s="147"/>
      <c r="AQ8" s="147"/>
      <c r="AR8" s="147"/>
      <c r="AS8" s="184"/>
      <c r="AT8" s="147"/>
      <c r="AU8" s="147"/>
      <c r="AV8" s="147"/>
      <c r="AW8" s="147"/>
      <c r="AX8" s="147"/>
      <c r="AY8" s="147"/>
      <c r="AZ8" s="147"/>
      <c r="BA8" s="147"/>
      <c r="BB8" s="147"/>
      <c r="BC8" s="186"/>
      <c r="BV8" s="183"/>
      <c r="BW8" s="183"/>
    </row>
    <row r="9" spans="1:75" x14ac:dyDescent="0.2">
      <c r="A9" s="165" t="str" cm="1">
        <f t="array" ref="A9">'Entête '!$C$8:$C$8</f>
        <v>Entite_test (liste déroulante)</v>
      </c>
      <c r="B9" s="195" t="s">
        <v>59</v>
      </c>
      <c r="C9" s="196" t="s">
        <v>44</v>
      </c>
      <c r="D9" s="197"/>
      <c r="E9" s="197"/>
      <c r="F9" s="197"/>
      <c r="G9" s="197"/>
      <c r="H9" s="197"/>
      <c r="I9" s="197"/>
      <c r="J9" s="197"/>
      <c r="K9" s="197"/>
      <c r="L9" s="197"/>
      <c r="M9" s="184"/>
      <c r="N9" s="198"/>
      <c r="O9" s="198"/>
      <c r="P9" s="198"/>
      <c r="Q9" s="198"/>
      <c r="R9" s="198"/>
      <c r="S9" s="198"/>
      <c r="T9" s="198"/>
      <c r="U9" s="198"/>
      <c r="V9" s="198"/>
      <c r="W9" s="185"/>
      <c r="X9" s="196" t="s">
        <v>60</v>
      </c>
      <c r="Y9" s="196" t="s">
        <v>46</v>
      </c>
      <c r="Z9" s="147"/>
      <c r="AA9" s="147"/>
      <c r="AB9" s="147"/>
      <c r="AC9" s="147"/>
      <c r="AD9" s="147"/>
      <c r="AE9" s="147"/>
      <c r="AF9" s="147"/>
      <c r="AG9" s="147"/>
      <c r="AH9" s="147"/>
      <c r="AI9" s="184"/>
      <c r="AJ9" s="147"/>
      <c r="AK9" s="147"/>
      <c r="AL9" s="147"/>
      <c r="AM9" s="147"/>
      <c r="AN9" s="147"/>
      <c r="AO9" s="147"/>
      <c r="AP9" s="147"/>
      <c r="AQ9" s="147"/>
      <c r="AR9" s="147"/>
      <c r="AS9" s="184"/>
      <c r="AT9" s="147"/>
      <c r="AU9" s="147"/>
      <c r="AV9" s="147"/>
      <c r="AW9" s="147"/>
      <c r="AX9" s="147"/>
      <c r="AY9" s="147"/>
      <c r="AZ9" s="147"/>
      <c r="BA9" s="147"/>
      <c r="BB9" s="147"/>
      <c r="BC9" s="186"/>
      <c r="BV9" s="183"/>
      <c r="BW9" s="183"/>
    </row>
    <row r="10" spans="1:75" x14ac:dyDescent="0.2">
      <c r="A10" s="165" t="str" cm="1">
        <f t="array" ref="A10">'Entête '!$C$8:$C$8</f>
        <v>Entite_test (liste déroulante)</v>
      </c>
      <c r="B10" s="195" t="s">
        <v>61</v>
      </c>
      <c r="C10" s="196" t="s">
        <v>62</v>
      </c>
      <c r="D10" s="199"/>
      <c r="E10" s="197"/>
      <c r="F10" s="197"/>
      <c r="G10" s="197"/>
      <c r="H10" s="197"/>
      <c r="I10" s="197"/>
      <c r="J10" s="197"/>
      <c r="K10" s="197"/>
      <c r="L10" s="197"/>
      <c r="M10" s="187"/>
      <c r="N10" s="200"/>
      <c r="O10" s="198"/>
      <c r="P10" s="198"/>
      <c r="Q10" s="198"/>
      <c r="R10" s="198"/>
      <c r="S10" s="198"/>
      <c r="T10" s="198"/>
      <c r="U10" s="198"/>
      <c r="V10" s="198"/>
      <c r="W10" s="185"/>
      <c r="X10" s="196" t="s">
        <v>63</v>
      </c>
      <c r="Y10" s="196" t="s">
        <v>46</v>
      </c>
      <c r="Z10" s="201"/>
      <c r="AA10" s="147"/>
      <c r="AB10" s="147"/>
      <c r="AC10" s="147"/>
      <c r="AD10" s="147"/>
      <c r="AE10" s="147"/>
      <c r="AF10" s="147"/>
      <c r="AG10" s="147"/>
      <c r="AH10" s="147"/>
      <c r="AI10" s="187"/>
      <c r="AJ10" s="201"/>
      <c r="AK10" s="147"/>
      <c r="AL10" s="147"/>
      <c r="AM10" s="147"/>
      <c r="AN10" s="147"/>
      <c r="AO10" s="147"/>
      <c r="AP10" s="147"/>
      <c r="AQ10" s="147"/>
      <c r="AR10" s="147"/>
      <c r="AS10" s="187"/>
      <c r="AT10" s="201"/>
      <c r="AU10" s="147"/>
      <c r="AV10" s="147"/>
      <c r="AW10" s="147"/>
      <c r="AX10" s="147"/>
      <c r="AY10" s="147"/>
      <c r="AZ10" s="147"/>
      <c r="BA10" s="147"/>
      <c r="BB10" s="147"/>
      <c r="BC10" s="186"/>
      <c r="BV10" s="183"/>
      <c r="BW10" s="183"/>
    </row>
    <row r="11" spans="1:75" x14ac:dyDescent="0.2">
      <c r="A11" s="165" t="str" cm="1">
        <f t="array" ref="A11">'Entête '!$C$8:$C$8</f>
        <v>Entite_test (liste déroulante)</v>
      </c>
      <c r="B11" s="195" t="s">
        <v>64</v>
      </c>
      <c r="C11" s="196" t="s">
        <v>44</v>
      </c>
      <c r="D11" s="197"/>
      <c r="E11" s="197"/>
      <c r="F11" s="197"/>
      <c r="G11" s="197"/>
      <c r="H11" s="197"/>
      <c r="I11" s="197"/>
      <c r="J11" s="197"/>
      <c r="K11" s="197"/>
      <c r="L11" s="197"/>
      <c r="M11" s="184"/>
      <c r="N11" s="198"/>
      <c r="O11" s="198"/>
      <c r="P11" s="198"/>
      <c r="Q11" s="198"/>
      <c r="R11" s="198"/>
      <c r="S11" s="198"/>
      <c r="T11" s="198"/>
      <c r="U11" s="198"/>
      <c r="V11" s="198"/>
      <c r="W11" s="185"/>
      <c r="X11" s="196" t="s">
        <v>65</v>
      </c>
      <c r="Y11" s="196" t="s">
        <v>46</v>
      </c>
      <c r="Z11" s="147"/>
      <c r="AA11" s="147"/>
      <c r="AB11" s="147"/>
      <c r="AC11" s="147"/>
      <c r="AD11" s="147"/>
      <c r="AE11" s="147"/>
      <c r="AF11" s="147"/>
      <c r="AG11" s="147"/>
      <c r="AH11" s="147"/>
      <c r="AI11" s="184"/>
      <c r="AJ11" s="147"/>
      <c r="AK11" s="147"/>
      <c r="AL11" s="147"/>
      <c r="AM11" s="147"/>
      <c r="AN11" s="147"/>
      <c r="AO11" s="147"/>
      <c r="AP11" s="147"/>
      <c r="AQ11" s="147"/>
      <c r="AR11" s="147"/>
      <c r="AS11" s="184"/>
      <c r="AT11" s="147"/>
      <c r="AU11" s="147"/>
      <c r="AV11" s="147"/>
      <c r="AW11" s="147"/>
      <c r="AX11" s="147"/>
      <c r="AY11" s="147"/>
      <c r="AZ11" s="147"/>
      <c r="BA11" s="147"/>
      <c r="BB11" s="147"/>
      <c r="BC11" s="188"/>
      <c r="BH11" s="169"/>
    </row>
    <row r="12" spans="1:75" x14ac:dyDescent="0.2">
      <c r="A12" s="165" t="str" cm="1">
        <f t="array" ref="A12">'Entête '!$C$8:$C$8</f>
        <v>Entite_test (liste déroulante)</v>
      </c>
      <c r="B12" s="195" t="s">
        <v>66</v>
      </c>
      <c r="C12" s="196" t="s">
        <v>44</v>
      </c>
      <c r="D12" s="197"/>
      <c r="E12" s="197"/>
      <c r="F12" s="197"/>
      <c r="G12" s="197"/>
      <c r="H12" s="197"/>
      <c r="I12" s="197"/>
      <c r="J12" s="197"/>
      <c r="K12" s="197"/>
      <c r="L12" s="197"/>
      <c r="M12" s="184"/>
      <c r="N12" s="198"/>
      <c r="O12" s="198"/>
      <c r="P12" s="198"/>
      <c r="Q12" s="198"/>
      <c r="R12" s="198"/>
      <c r="S12" s="198"/>
      <c r="T12" s="198"/>
      <c r="U12" s="198"/>
      <c r="V12" s="198"/>
      <c r="W12" s="185"/>
      <c r="X12" s="196" t="s">
        <v>67</v>
      </c>
      <c r="Y12" s="196" t="s">
        <v>46</v>
      </c>
      <c r="Z12" s="147"/>
      <c r="AA12" s="147"/>
      <c r="AB12" s="147"/>
      <c r="AC12" s="147"/>
      <c r="AD12" s="147"/>
      <c r="AE12" s="147"/>
      <c r="AF12" s="147"/>
      <c r="AG12" s="147"/>
      <c r="AH12" s="147"/>
      <c r="AI12" s="184"/>
      <c r="AJ12" s="147"/>
      <c r="AK12" s="147"/>
      <c r="AL12" s="147"/>
      <c r="AM12" s="147"/>
      <c r="AN12" s="147"/>
      <c r="AO12" s="147"/>
      <c r="AP12" s="147"/>
      <c r="AQ12" s="147"/>
      <c r="AR12" s="147"/>
      <c r="AS12" s="184"/>
      <c r="AT12" s="147"/>
      <c r="AU12" s="147"/>
      <c r="AV12" s="147"/>
      <c r="AW12" s="147"/>
      <c r="AX12" s="147"/>
      <c r="AY12" s="147"/>
      <c r="AZ12" s="147"/>
      <c r="BA12" s="147"/>
      <c r="BB12" s="147"/>
      <c r="BC12" s="189"/>
    </row>
    <row r="13" spans="1:75" x14ac:dyDescent="0.2">
      <c r="A13" s="165" t="str" cm="1">
        <f t="array" ref="A13">'Entête '!$C$8:$C$8</f>
        <v>Entite_test (liste déroulante)</v>
      </c>
      <c r="B13" s="195" t="s">
        <v>68</v>
      </c>
      <c r="C13" s="196" t="s">
        <v>44</v>
      </c>
      <c r="D13" s="197"/>
      <c r="E13" s="197"/>
      <c r="F13" s="197"/>
      <c r="G13" s="197"/>
      <c r="H13" s="197"/>
      <c r="I13" s="197"/>
      <c r="J13" s="197"/>
      <c r="K13" s="197"/>
      <c r="L13" s="197"/>
      <c r="M13" s="184"/>
      <c r="N13" s="198"/>
      <c r="O13" s="198"/>
      <c r="P13" s="198"/>
      <c r="Q13" s="198"/>
      <c r="R13" s="198"/>
      <c r="S13" s="198"/>
      <c r="T13" s="198"/>
      <c r="U13" s="198"/>
      <c r="V13" s="198"/>
      <c r="W13" s="185"/>
      <c r="X13" s="196" t="s">
        <v>69</v>
      </c>
      <c r="Y13" s="196" t="s">
        <v>46</v>
      </c>
      <c r="Z13" s="147"/>
      <c r="AA13" s="147"/>
      <c r="AB13" s="147"/>
      <c r="AC13" s="147"/>
      <c r="AD13" s="147"/>
      <c r="AE13" s="147"/>
      <c r="AF13" s="147"/>
      <c r="AG13" s="147"/>
      <c r="AH13" s="147"/>
      <c r="AI13" s="184"/>
      <c r="AJ13" s="147"/>
      <c r="AK13" s="147"/>
      <c r="AL13" s="147"/>
      <c r="AM13" s="147"/>
      <c r="AN13" s="147"/>
      <c r="AO13" s="147"/>
      <c r="AP13" s="147"/>
      <c r="AQ13" s="147"/>
      <c r="AR13" s="147"/>
      <c r="AS13" s="184"/>
      <c r="AT13" s="147"/>
      <c r="AU13" s="147"/>
      <c r="AV13" s="147"/>
      <c r="AW13" s="147"/>
      <c r="AX13" s="147"/>
      <c r="AY13" s="147"/>
      <c r="AZ13" s="147"/>
      <c r="BA13" s="147"/>
      <c r="BB13" s="147"/>
      <c r="BC13" s="189"/>
    </row>
    <row r="14" spans="1:75" x14ac:dyDescent="0.2">
      <c r="A14" s="165" t="str" cm="1">
        <f t="array" ref="A14">'Entête '!$C$8:$C$8</f>
        <v>Entite_test (liste déroulante)</v>
      </c>
      <c r="B14" s="195" t="s">
        <v>70</v>
      </c>
      <c r="C14" s="196" t="s">
        <v>44</v>
      </c>
      <c r="D14" s="197"/>
      <c r="E14" s="197"/>
      <c r="F14" s="197"/>
      <c r="G14" s="197"/>
      <c r="H14" s="197"/>
      <c r="I14" s="197"/>
      <c r="J14" s="197"/>
      <c r="K14" s="197"/>
      <c r="L14" s="197"/>
      <c r="M14" s="184"/>
      <c r="N14" s="198"/>
      <c r="O14" s="198"/>
      <c r="P14" s="198"/>
      <c r="Q14" s="198"/>
      <c r="R14" s="198"/>
      <c r="S14" s="198"/>
      <c r="T14" s="198"/>
      <c r="U14" s="198"/>
      <c r="V14" s="198"/>
      <c r="W14" s="185"/>
      <c r="X14" s="196" t="s">
        <v>71</v>
      </c>
      <c r="Y14" s="196" t="s">
        <v>46</v>
      </c>
      <c r="Z14" s="147"/>
      <c r="AA14" s="147"/>
      <c r="AB14" s="147"/>
      <c r="AC14" s="147"/>
      <c r="AD14" s="147"/>
      <c r="AE14" s="147"/>
      <c r="AF14" s="147"/>
      <c r="AG14" s="147"/>
      <c r="AH14" s="147"/>
      <c r="AI14" s="184"/>
      <c r="AJ14" s="147"/>
      <c r="AK14" s="147"/>
      <c r="AL14" s="147"/>
      <c r="AM14" s="147"/>
      <c r="AN14" s="147"/>
      <c r="AO14" s="147"/>
      <c r="AP14" s="147"/>
      <c r="AQ14" s="147"/>
      <c r="AR14" s="147"/>
      <c r="AS14" s="184"/>
      <c r="AT14" s="147"/>
      <c r="AU14" s="147"/>
      <c r="AV14" s="147"/>
      <c r="AW14" s="147"/>
      <c r="AX14" s="147"/>
      <c r="AY14" s="147"/>
      <c r="AZ14" s="147"/>
      <c r="BA14" s="147"/>
      <c r="BB14" s="147"/>
      <c r="BC14" s="190"/>
    </row>
    <row r="15" spans="1:75" x14ac:dyDescent="0.2">
      <c r="A15" s="165" t="str" cm="1">
        <f t="array" ref="A15">'Entête '!$C$8:$C$8</f>
        <v>Entite_test (liste déroulante)</v>
      </c>
      <c r="B15" s="195" t="s">
        <v>72</v>
      </c>
      <c r="C15" s="196" t="s">
        <v>44</v>
      </c>
      <c r="D15" s="197"/>
      <c r="E15" s="197"/>
      <c r="F15" s="197"/>
      <c r="G15" s="197"/>
      <c r="H15" s="197"/>
      <c r="I15" s="197"/>
      <c r="J15" s="197"/>
      <c r="K15" s="197"/>
      <c r="L15" s="197"/>
      <c r="M15" s="184"/>
      <c r="N15" s="198"/>
      <c r="O15" s="198"/>
      <c r="P15" s="198"/>
      <c r="Q15" s="198"/>
      <c r="R15" s="198"/>
      <c r="S15" s="198"/>
      <c r="T15" s="198"/>
      <c r="U15" s="198"/>
      <c r="V15" s="198"/>
      <c r="W15" s="185"/>
      <c r="X15" s="196" t="s">
        <v>73</v>
      </c>
      <c r="Y15" s="196" t="s">
        <v>46</v>
      </c>
      <c r="Z15" s="147"/>
      <c r="AA15" s="147"/>
      <c r="AB15" s="147"/>
      <c r="AC15" s="147"/>
      <c r="AD15" s="147"/>
      <c r="AE15" s="147"/>
      <c r="AF15" s="147"/>
      <c r="AG15" s="147"/>
      <c r="AH15" s="147"/>
      <c r="AI15" s="184"/>
      <c r="AJ15" s="147"/>
      <c r="AK15" s="147"/>
      <c r="AL15" s="147"/>
      <c r="AM15" s="147"/>
      <c r="AN15" s="147"/>
      <c r="AO15" s="147"/>
      <c r="AP15" s="147"/>
      <c r="AQ15" s="147"/>
      <c r="AR15" s="147"/>
      <c r="AS15" s="184"/>
      <c r="AT15" s="147"/>
      <c r="AU15" s="147"/>
      <c r="AV15" s="147"/>
      <c r="AW15" s="147"/>
      <c r="AX15" s="147"/>
      <c r="AY15" s="147"/>
      <c r="AZ15" s="147"/>
      <c r="BA15" s="147"/>
      <c r="BB15" s="147"/>
      <c r="BC15" s="190"/>
    </row>
    <row r="16" spans="1:75" x14ac:dyDescent="0.2">
      <c r="A16" s="165" t="str" cm="1">
        <f t="array" ref="A16">'Entête '!$C$8:$C$8</f>
        <v>Entite_test (liste déroulante)</v>
      </c>
      <c r="B16" s="195" t="s">
        <v>74</v>
      </c>
      <c r="C16" s="196" t="s">
        <v>44</v>
      </c>
      <c r="D16" s="197"/>
      <c r="E16" s="197"/>
      <c r="F16" s="197"/>
      <c r="G16" s="197"/>
      <c r="H16" s="197"/>
      <c r="I16" s="197"/>
      <c r="J16" s="197"/>
      <c r="K16" s="197"/>
      <c r="L16" s="197"/>
      <c r="M16" s="184"/>
      <c r="N16" s="198"/>
      <c r="O16" s="198"/>
      <c r="P16" s="198"/>
      <c r="Q16" s="198"/>
      <c r="R16" s="198"/>
      <c r="S16" s="198"/>
      <c r="T16" s="198"/>
      <c r="U16" s="198"/>
      <c r="V16" s="198"/>
      <c r="W16" s="185"/>
      <c r="X16" s="196" t="s">
        <v>75</v>
      </c>
      <c r="Y16" s="196" t="s">
        <v>46</v>
      </c>
      <c r="Z16" s="147"/>
      <c r="AA16" s="147"/>
      <c r="AB16" s="147"/>
      <c r="AC16" s="147"/>
      <c r="AD16" s="147"/>
      <c r="AE16" s="147"/>
      <c r="AF16" s="147"/>
      <c r="AG16" s="147"/>
      <c r="AH16" s="147"/>
      <c r="AI16" s="184"/>
      <c r="AJ16" s="147"/>
      <c r="AK16" s="147"/>
      <c r="AL16" s="147"/>
      <c r="AM16" s="147"/>
      <c r="AN16" s="147"/>
      <c r="AO16" s="147"/>
      <c r="AP16" s="147"/>
      <c r="AQ16" s="147"/>
      <c r="AR16" s="147"/>
      <c r="AS16" s="184"/>
      <c r="AT16" s="147"/>
      <c r="AU16" s="147"/>
      <c r="AV16" s="147"/>
      <c r="AW16" s="147"/>
      <c r="AX16" s="147"/>
      <c r="AY16" s="147"/>
      <c r="AZ16" s="147"/>
      <c r="BA16" s="147"/>
      <c r="BB16" s="147"/>
      <c r="BC16" s="190"/>
    </row>
    <row r="17" spans="1:74" x14ac:dyDescent="0.2">
      <c r="A17" s="165" t="str" cm="1">
        <f t="array" ref="A17">'Entête '!$C$8:$C$8</f>
        <v>Entite_test (liste déroulante)</v>
      </c>
      <c r="B17" s="195" t="s">
        <v>76</v>
      </c>
      <c r="C17" s="196" t="s">
        <v>44</v>
      </c>
      <c r="D17" s="197"/>
      <c r="E17" s="197"/>
      <c r="F17" s="197"/>
      <c r="G17" s="197"/>
      <c r="H17" s="197"/>
      <c r="I17" s="197"/>
      <c r="J17" s="197"/>
      <c r="K17" s="197"/>
      <c r="L17" s="197"/>
      <c r="M17" s="184"/>
      <c r="N17" s="198"/>
      <c r="O17" s="198"/>
      <c r="P17" s="198"/>
      <c r="Q17" s="198"/>
      <c r="R17" s="198"/>
      <c r="S17" s="198"/>
      <c r="T17" s="198"/>
      <c r="U17" s="198"/>
      <c r="V17" s="198"/>
      <c r="W17" s="185"/>
      <c r="X17" s="196" t="s">
        <v>77</v>
      </c>
      <c r="Y17" s="196" t="s">
        <v>46</v>
      </c>
      <c r="Z17" s="147"/>
      <c r="AA17" s="147"/>
      <c r="AB17" s="147"/>
      <c r="AC17" s="147"/>
      <c r="AD17" s="147"/>
      <c r="AE17" s="147"/>
      <c r="AF17" s="147"/>
      <c r="AG17" s="147"/>
      <c r="AH17" s="147"/>
      <c r="AI17" s="184"/>
      <c r="AJ17" s="147"/>
      <c r="AK17" s="147"/>
      <c r="AL17" s="147"/>
      <c r="AM17" s="147"/>
      <c r="AN17" s="147"/>
      <c r="AO17" s="147"/>
      <c r="AP17" s="147"/>
      <c r="AQ17" s="147"/>
      <c r="AR17" s="147"/>
      <c r="AS17" s="184"/>
      <c r="AT17" s="147"/>
      <c r="AU17" s="147"/>
      <c r="AV17" s="147"/>
      <c r="AW17" s="147"/>
      <c r="AX17" s="147"/>
      <c r="AY17" s="147"/>
      <c r="AZ17" s="147"/>
      <c r="BA17" s="147"/>
      <c r="BB17" s="147"/>
      <c r="BC17" s="188"/>
      <c r="BV17" s="191"/>
    </row>
    <row r="18" spans="1:74" x14ac:dyDescent="0.2">
      <c r="A18" s="165" t="str" cm="1">
        <f t="array" ref="A18">'Entête '!$C$8:$C$8</f>
        <v>Entite_test (liste déroulante)</v>
      </c>
      <c r="B18" s="195" t="s">
        <v>78</v>
      </c>
      <c r="C18" s="196" t="s">
        <v>44</v>
      </c>
      <c r="D18" s="197"/>
      <c r="E18" s="197"/>
      <c r="F18" s="197"/>
      <c r="G18" s="197"/>
      <c r="H18" s="197"/>
      <c r="I18" s="197"/>
      <c r="J18" s="197"/>
      <c r="K18" s="197"/>
      <c r="L18" s="197"/>
      <c r="M18" s="184"/>
      <c r="N18" s="198"/>
      <c r="O18" s="198"/>
      <c r="P18" s="198"/>
      <c r="Q18" s="198"/>
      <c r="R18" s="198"/>
      <c r="S18" s="198"/>
      <c r="T18" s="198"/>
      <c r="U18" s="198"/>
      <c r="V18" s="198"/>
      <c r="W18" s="185"/>
      <c r="X18" s="196" t="s">
        <v>79</v>
      </c>
      <c r="Y18" s="196" t="s">
        <v>46</v>
      </c>
      <c r="Z18" s="147"/>
      <c r="AA18" s="147"/>
      <c r="AB18" s="147"/>
      <c r="AC18" s="147"/>
      <c r="AD18" s="147"/>
      <c r="AE18" s="147"/>
      <c r="AF18" s="147"/>
      <c r="AG18" s="147"/>
      <c r="AH18" s="147"/>
      <c r="AI18" s="184"/>
      <c r="AJ18" s="147"/>
      <c r="AK18" s="147"/>
      <c r="AL18" s="147"/>
      <c r="AM18" s="147"/>
      <c r="AN18" s="147"/>
      <c r="AO18" s="147"/>
      <c r="AP18" s="147"/>
      <c r="AQ18" s="147"/>
      <c r="AR18" s="147"/>
      <c r="AS18" s="184"/>
      <c r="AT18" s="147"/>
      <c r="AU18" s="147"/>
      <c r="AV18" s="147"/>
      <c r="AW18" s="147"/>
      <c r="AX18" s="147"/>
      <c r="AY18" s="147"/>
      <c r="AZ18" s="147"/>
      <c r="BA18" s="147"/>
      <c r="BB18" s="147"/>
      <c r="BC18" s="189"/>
      <c r="BV18" s="191"/>
    </row>
    <row r="19" spans="1:74" x14ac:dyDescent="0.2">
      <c r="A19" s="165" t="str" cm="1">
        <f t="array" ref="A19">'Entête '!$C$8:$C$8</f>
        <v>Entite_test (liste déroulante)</v>
      </c>
      <c r="B19" s="195" t="s">
        <v>80</v>
      </c>
      <c r="C19" s="196" t="s">
        <v>44</v>
      </c>
      <c r="D19" s="197"/>
      <c r="E19" s="197"/>
      <c r="F19" s="197"/>
      <c r="G19" s="197"/>
      <c r="H19" s="197"/>
      <c r="I19" s="197"/>
      <c r="J19" s="197"/>
      <c r="K19" s="197"/>
      <c r="L19" s="197"/>
      <c r="M19" s="184"/>
      <c r="N19" s="198"/>
      <c r="O19" s="198"/>
      <c r="P19" s="198"/>
      <c r="Q19" s="198"/>
      <c r="R19" s="198"/>
      <c r="S19" s="198"/>
      <c r="T19" s="198"/>
      <c r="U19" s="198"/>
      <c r="V19" s="198"/>
      <c r="W19" s="185"/>
      <c r="X19" s="196" t="s">
        <v>81</v>
      </c>
      <c r="Y19" s="196" t="s">
        <v>46</v>
      </c>
      <c r="Z19" s="147"/>
      <c r="AA19" s="147"/>
      <c r="AB19" s="147"/>
      <c r="AC19" s="147"/>
      <c r="AD19" s="147"/>
      <c r="AE19" s="147"/>
      <c r="AF19" s="147"/>
      <c r="AG19" s="147"/>
      <c r="AH19" s="147"/>
      <c r="AI19" s="184"/>
      <c r="AJ19" s="147"/>
      <c r="AK19" s="147"/>
      <c r="AL19" s="147"/>
      <c r="AM19" s="147"/>
      <c r="AN19" s="147"/>
      <c r="AO19" s="147"/>
      <c r="AP19" s="147"/>
      <c r="AQ19" s="147"/>
      <c r="AR19" s="147"/>
      <c r="AS19" s="184"/>
      <c r="AT19" s="147"/>
      <c r="AU19" s="147"/>
      <c r="AV19" s="147"/>
      <c r="AW19" s="147"/>
      <c r="AX19" s="147"/>
      <c r="AY19" s="147"/>
      <c r="AZ19" s="147"/>
      <c r="BA19" s="147"/>
      <c r="BB19" s="147"/>
      <c r="BC19" s="189"/>
    </row>
    <row r="20" spans="1:74" x14ac:dyDescent="0.2">
      <c r="A20" s="165" t="str" cm="1">
        <f t="array" ref="A20">'Entête '!$C$8:$C$8</f>
        <v>Entite_test (liste déroulante)</v>
      </c>
      <c r="B20" s="195" t="s">
        <v>82</v>
      </c>
      <c r="C20" s="196" t="s">
        <v>44</v>
      </c>
      <c r="D20" s="197"/>
      <c r="E20" s="197"/>
      <c r="F20" s="197"/>
      <c r="G20" s="197"/>
      <c r="H20" s="197"/>
      <c r="I20" s="197"/>
      <c r="J20" s="197"/>
      <c r="K20" s="197"/>
      <c r="L20" s="197"/>
      <c r="M20" s="184"/>
      <c r="N20" s="198"/>
      <c r="O20" s="198"/>
      <c r="P20" s="198"/>
      <c r="Q20" s="198"/>
      <c r="R20" s="198"/>
      <c r="S20" s="198"/>
      <c r="T20" s="198"/>
      <c r="U20" s="198"/>
      <c r="V20" s="198"/>
      <c r="W20" s="185"/>
      <c r="X20" s="196" t="s">
        <v>83</v>
      </c>
      <c r="Y20" s="196" t="s">
        <v>46</v>
      </c>
      <c r="Z20" s="147"/>
      <c r="AA20" s="147"/>
      <c r="AB20" s="147"/>
      <c r="AC20" s="147"/>
      <c r="AD20" s="147"/>
      <c r="AE20" s="147"/>
      <c r="AF20" s="147"/>
      <c r="AG20" s="147"/>
      <c r="AH20" s="147"/>
      <c r="AI20" s="184"/>
      <c r="AJ20" s="147"/>
      <c r="AK20" s="147"/>
      <c r="AL20" s="147"/>
      <c r="AM20" s="147"/>
      <c r="AN20" s="147"/>
      <c r="AO20" s="147"/>
      <c r="AP20" s="147"/>
      <c r="AQ20" s="147"/>
      <c r="AR20" s="147"/>
      <c r="AS20" s="184"/>
      <c r="AT20" s="147"/>
      <c r="AU20" s="147"/>
      <c r="AV20" s="147"/>
      <c r="AW20" s="147"/>
      <c r="AX20" s="147"/>
      <c r="AY20" s="147"/>
      <c r="AZ20" s="147"/>
      <c r="BA20" s="147"/>
      <c r="BB20" s="147"/>
      <c r="BC20" s="192"/>
      <c r="BV20" s="193"/>
    </row>
    <row r="21" spans="1:74" x14ac:dyDescent="0.2">
      <c r="A21" s="165" t="str" cm="1">
        <f t="array" ref="A21">'Entête '!$C$8:$C$8</f>
        <v>Entite_test (liste déroulante)</v>
      </c>
      <c r="B21" s="195" t="s">
        <v>84</v>
      </c>
      <c r="C21" s="196" t="s">
        <v>44</v>
      </c>
      <c r="D21" s="197"/>
      <c r="E21" s="197"/>
      <c r="F21" s="197"/>
      <c r="G21" s="197"/>
      <c r="H21" s="197"/>
      <c r="I21" s="197"/>
      <c r="J21" s="197"/>
      <c r="K21" s="197"/>
      <c r="L21" s="197"/>
      <c r="M21" s="184"/>
      <c r="N21" s="198"/>
      <c r="O21" s="198"/>
      <c r="P21" s="198"/>
      <c r="Q21" s="198"/>
      <c r="R21" s="198"/>
      <c r="S21" s="198"/>
      <c r="T21" s="198"/>
      <c r="U21" s="198"/>
      <c r="V21" s="198"/>
      <c r="W21" s="185"/>
      <c r="X21" s="196" t="s">
        <v>85</v>
      </c>
      <c r="Y21" s="196" t="s">
        <v>46</v>
      </c>
      <c r="Z21" s="147"/>
      <c r="AA21" s="147"/>
      <c r="AB21" s="147"/>
      <c r="AC21" s="147"/>
      <c r="AD21" s="147"/>
      <c r="AE21" s="147"/>
      <c r="AF21" s="147"/>
      <c r="AG21" s="147"/>
      <c r="AH21" s="147"/>
      <c r="AI21" s="184"/>
      <c r="AJ21" s="147"/>
      <c r="AK21" s="147"/>
      <c r="AL21" s="147"/>
      <c r="AM21" s="147"/>
      <c r="AN21" s="147"/>
      <c r="AO21" s="147"/>
      <c r="AP21" s="147"/>
      <c r="AQ21" s="147"/>
      <c r="AR21" s="147"/>
      <c r="AS21" s="184"/>
      <c r="AT21" s="147"/>
      <c r="AU21" s="147"/>
      <c r="AV21" s="147"/>
      <c r="AW21" s="147"/>
      <c r="AX21" s="147"/>
      <c r="AY21" s="147"/>
      <c r="AZ21" s="147"/>
      <c r="BA21" s="147"/>
      <c r="BB21" s="147"/>
      <c r="BC21" s="194"/>
    </row>
    <row r="22" spans="1:74" x14ac:dyDescent="0.2">
      <c r="A22" s="165" t="str" cm="1">
        <f t="array" ref="A22">'Entête '!$C$8:$C$8</f>
        <v>Entite_test (liste déroulante)</v>
      </c>
      <c r="B22" s="195" t="s">
        <v>86</v>
      </c>
      <c r="C22" s="196" t="s">
        <v>44</v>
      </c>
      <c r="D22" s="197"/>
      <c r="E22" s="197"/>
      <c r="F22" s="197"/>
      <c r="G22" s="197"/>
      <c r="H22" s="197"/>
      <c r="I22" s="197"/>
      <c r="J22" s="197"/>
      <c r="K22" s="197"/>
      <c r="L22" s="197"/>
      <c r="M22" s="184"/>
      <c r="N22" s="198"/>
      <c r="O22" s="198"/>
      <c r="P22" s="198"/>
      <c r="Q22" s="198"/>
      <c r="R22" s="198"/>
      <c r="S22" s="198"/>
      <c r="T22" s="198"/>
      <c r="U22" s="198"/>
      <c r="V22" s="198"/>
      <c r="W22" s="185"/>
      <c r="X22" s="196" t="s">
        <v>87</v>
      </c>
      <c r="Y22" s="196" t="s">
        <v>46</v>
      </c>
      <c r="Z22" s="147"/>
      <c r="AA22" s="147"/>
      <c r="AB22" s="147"/>
      <c r="AC22" s="147"/>
      <c r="AD22" s="147"/>
      <c r="AE22" s="147"/>
      <c r="AF22" s="147"/>
      <c r="AG22" s="147"/>
      <c r="AH22" s="147"/>
      <c r="AI22" s="184"/>
      <c r="AJ22" s="147"/>
      <c r="AK22" s="147"/>
      <c r="AL22" s="147"/>
      <c r="AM22" s="147"/>
      <c r="AN22" s="147"/>
      <c r="AO22" s="147"/>
      <c r="AP22" s="147"/>
      <c r="AQ22" s="147"/>
      <c r="AR22" s="147"/>
      <c r="AS22" s="184"/>
      <c r="AT22" s="147"/>
      <c r="AU22" s="147"/>
      <c r="AV22" s="147"/>
      <c r="AW22" s="147"/>
      <c r="AX22" s="147"/>
      <c r="AY22" s="147"/>
      <c r="AZ22" s="147"/>
      <c r="BA22" s="147"/>
      <c r="BB22" s="147"/>
    </row>
    <row r="23" spans="1:74" x14ac:dyDescent="0.2">
      <c r="A23" s="165" t="str" cm="1">
        <f t="array" ref="A23">'Entête '!$C$8:$C$8</f>
        <v>Entite_test (liste déroulante)</v>
      </c>
      <c r="B23" s="195" t="s">
        <v>88</v>
      </c>
      <c r="C23" s="196" t="s">
        <v>44</v>
      </c>
      <c r="D23" s="197"/>
      <c r="E23" s="197"/>
      <c r="F23" s="197"/>
      <c r="G23" s="197"/>
      <c r="H23" s="197"/>
      <c r="I23" s="197"/>
      <c r="J23" s="197"/>
      <c r="K23" s="197"/>
      <c r="L23" s="197"/>
      <c r="M23" s="184"/>
      <c r="N23" s="198"/>
      <c r="O23" s="198"/>
      <c r="P23" s="198"/>
      <c r="Q23" s="198"/>
      <c r="R23" s="198"/>
      <c r="S23" s="198"/>
      <c r="T23" s="198"/>
      <c r="U23" s="198"/>
      <c r="V23" s="198"/>
      <c r="W23" s="185"/>
      <c r="X23" s="196" t="s">
        <v>89</v>
      </c>
      <c r="Y23" s="196" t="s">
        <v>46</v>
      </c>
      <c r="Z23" s="147"/>
      <c r="AA23" s="147"/>
      <c r="AB23" s="147"/>
      <c r="AC23" s="147"/>
      <c r="AD23" s="147"/>
      <c r="AE23" s="147"/>
      <c r="AF23" s="147"/>
      <c r="AG23" s="147"/>
      <c r="AH23" s="147"/>
      <c r="AI23" s="184"/>
      <c r="AJ23" s="147"/>
      <c r="AK23" s="147"/>
      <c r="AL23" s="147"/>
      <c r="AM23" s="147"/>
      <c r="AN23" s="147"/>
      <c r="AO23" s="147"/>
      <c r="AP23" s="147"/>
      <c r="AQ23" s="147"/>
      <c r="AR23" s="147"/>
      <c r="AS23" s="184"/>
      <c r="AT23" s="147"/>
      <c r="AU23" s="147"/>
      <c r="AV23" s="147"/>
      <c r="AW23" s="147"/>
      <c r="AX23" s="147"/>
      <c r="AY23" s="147"/>
      <c r="AZ23" s="147"/>
      <c r="BA23" s="147"/>
      <c r="BB23" s="147"/>
    </row>
    <row r="24" spans="1:74" x14ac:dyDescent="0.2">
      <c r="A24" s="165" t="str" cm="1">
        <f t="array" ref="A24">'Entête '!$C$8:$C$8</f>
        <v>Entite_test (liste déroulante)</v>
      </c>
      <c r="B24" s="195" t="s">
        <v>90</v>
      </c>
      <c r="C24" s="196" t="s">
        <v>44</v>
      </c>
      <c r="D24" s="197"/>
      <c r="E24" s="197"/>
      <c r="F24" s="197"/>
      <c r="G24" s="197"/>
      <c r="H24" s="197"/>
      <c r="I24" s="197"/>
      <c r="J24" s="197"/>
      <c r="K24" s="197"/>
      <c r="L24" s="197"/>
      <c r="M24" s="184"/>
      <c r="N24" s="198"/>
      <c r="O24" s="198"/>
      <c r="P24" s="198"/>
      <c r="Q24" s="198"/>
      <c r="R24" s="198"/>
      <c r="S24" s="198"/>
      <c r="T24" s="198"/>
      <c r="U24" s="198"/>
      <c r="V24" s="198"/>
      <c r="W24" s="185"/>
      <c r="X24" s="196" t="s">
        <v>91</v>
      </c>
      <c r="Y24" s="196" t="s">
        <v>46</v>
      </c>
      <c r="Z24" s="147"/>
      <c r="AA24" s="147"/>
      <c r="AB24" s="147"/>
      <c r="AC24" s="147"/>
      <c r="AD24" s="147"/>
      <c r="AE24" s="147"/>
      <c r="AF24" s="147"/>
      <c r="AG24" s="147"/>
      <c r="AH24" s="147"/>
      <c r="AI24" s="184"/>
      <c r="AJ24" s="147"/>
      <c r="AK24" s="147"/>
      <c r="AL24" s="147"/>
      <c r="AM24" s="147"/>
      <c r="AN24" s="147"/>
      <c r="AO24" s="147"/>
      <c r="AP24" s="147"/>
      <c r="AQ24" s="147"/>
      <c r="AR24" s="147"/>
      <c r="AS24" s="184"/>
      <c r="AT24" s="147"/>
      <c r="AU24" s="147"/>
      <c r="AV24" s="147"/>
      <c r="AW24" s="147"/>
      <c r="AX24" s="147"/>
      <c r="AY24" s="147"/>
      <c r="AZ24" s="147"/>
      <c r="BA24" s="147"/>
      <c r="BB24" s="147"/>
    </row>
    <row r="25" spans="1:74" x14ac:dyDescent="0.2">
      <c r="A25" s="165" t="str" cm="1">
        <f t="array" ref="A25">'Entête '!$C$8:$C$8</f>
        <v>Entite_test (liste déroulante)</v>
      </c>
      <c r="B25" s="195" t="s">
        <v>532</v>
      </c>
      <c r="C25" s="196" t="s">
        <v>44</v>
      </c>
      <c r="D25" s="197"/>
      <c r="E25" s="197"/>
      <c r="F25" s="197"/>
      <c r="G25" s="197"/>
      <c r="H25" s="197"/>
      <c r="I25" s="197"/>
      <c r="J25" s="197"/>
      <c r="K25" s="197"/>
      <c r="L25" s="197"/>
      <c r="M25" s="184"/>
      <c r="N25" s="198"/>
      <c r="O25" s="198"/>
      <c r="P25" s="198"/>
      <c r="Q25" s="198"/>
      <c r="R25" s="198"/>
      <c r="S25" s="198"/>
      <c r="T25" s="198"/>
      <c r="U25" s="198"/>
      <c r="V25" s="198"/>
      <c r="W25" s="185"/>
      <c r="X25" s="196" t="s">
        <v>533</v>
      </c>
      <c r="Y25" s="196" t="s">
        <v>46</v>
      </c>
      <c r="Z25" s="147"/>
      <c r="AA25" s="147"/>
      <c r="AB25" s="147"/>
      <c r="AC25" s="147"/>
      <c r="AD25" s="147"/>
      <c r="AE25" s="147"/>
      <c r="AF25" s="147"/>
      <c r="AG25" s="147"/>
      <c r="AH25" s="147"/>
      <c r="AI25" s="184"/>
      <c r="AJ25" s="147"/>
      <c r="AK25" s="147"/>
      <c r="AL25" s="147"/>
      <c r="AM25" s="147"/>
      <c r="AN25" s="147"/>
      <c r="AO25" s="147"/>
      <c r="AP25" s="147"/>
      <c r="AQ25" s="147"/>
      <c r="AR25" s="147"/>
      <c r="AT25" s="147"/>
      <c r="AU25" s="147"/>
      <c r="AV25" s="147"/>
      <c r="AW25" s="147"/>
      <c r="AX25" s="147"/>
      <c r="AY25" s="147"/>
      <c r="AZ25" s="147"/>
      <c r="BA25" s="147"/>
      <c r="BB25" s="147"/>
    </row>
    <row r="26" spans="1:74" x14ac:dyDescent="0.2">
      <c r="A26" s="165" t="str" cm="1">
        <f t="array" ref="A26">'Entête '!$C$8:$C$8</f>
        <v>Entite_test (liste déroulante)</v>
      </c>
      <c r="B26" s="195" t="s">
        <v>534</v>
      </c>
      <c r="C26" s="196" t="s">
        <v>44</v>
      </c>
      <c r="D26" s="197"/>
      <c r="E26" s="197"/>
      <c r="F26" s="197"/>
      <c r="G26" s="197"/>
      <c r="H26" s="197"/>
      <c r="I26" s="197"/>
      <c r="J26" s="197"/>
      <c r="K26" s="197"/>
      <c r="L26" s="197"/>
      <c r="M26" s="184"/>
      <c r="N26" s="198"/>
      <c r="O26" s="198"/>
      <c r="P26" s="198"/>
      <c r="Q26" s="198"/>
      <c r="R26" s="198"/>
      <c r="S26" s="198"/>
      <c r="T26" s="198"/>
      <c r="U26" s="198"/>
      <c r="V26" s="198"/>
      <c r="W26" s="185"/>
      <c r="X26" s="196" t="s">
        <v>535</v>
      </c>
      <c r="Y26" s="196" t="s">
        <v>46</v>
      </c>
      <c r="Z26" s="147"/>
      <c r="AA26" s="147"/>
      <c r="AB26" s="147"/>
      <c r="AC26" s="147"/>
      <c r="AD26" s="147"/>
      <c r="AE26" s="147"/>
      <c r="AF26" s="147"/>
      <c r="AG26" s="147"/>
      <c r="AH26" s="147"/>
      <c r="AI26" s="184"/>
      <c r="AJ26" s="147"/>
      <c r="AK26" s="147"/>
      <c r="AL26" s="147"/>
      <c r="AM26" s="147"/>
      <c r="AN26" s="147"/>
      <c r="AO26" s="147"/>
      <c r="AP26" s="147"/>
      <c r="AQ26" s="147"/>
      <c r="AR26" s="147"/>
      <c r="AT26" s="147"/>
      <c r="AU26" s="147"/>
      <c r="AV26" s="147"/>
      <c r="AW26" s="147"/>
      <c r="AX26" s="147"/>
      <c r="AY26" s="147"/>
      <c r="AZ26" s="147"/>
      <c r="BA26" s="147"/>
      <c r="BB26" s="147"/>
    </row>
    <row r="27" spans="1:74" x14ac:dyDescent="0.2">
      <c r="A27" s="165" t="str" cm="1">
        <f t="array" ref="A27">'Entête '!$C$8:$C$8</f>
        <v>Entite_test (liste déroulante)</v>
      </c>
      <c r="B27" s="195" t="s">
        <v>536</v>
      </c>
      <c r="C27" s="196" t="s">
        <v>44</v>
      </c>
      <c r="D27" s="197"/>
      <c r="E27" s="197"/>
      <c r="F27" s="197"/>
      <c r="G27" s="197"/>
      <c r="H27" s="197"/>
      <c r="I27" s="197"/>
      <c r="J27" s="197"/>
      <c r="K27" s="197"/>
      <c r="L27" s="197"/>
      <c r="M27" s="184"/>
      <c r="N27" s="198"/>
      <c r="O27" s="198"/>
      <c r="P27" s="198"/>
      <c r="Q27" s="198"/>
      <c r="R27" s="198"/>
      <c r="S27" s="198"/>
      <c r="T27" s="198"/>
      <c r="U27" s="198"/>
      <c r="V27" s="198"/>
      <c r="W27" s="185"/>
      <c r="X27" s="196" t="s">
        <v>537</v>
      </c>
      <c r="Y27" s="196" t="s">
        <v>46</v>
      </c>
      <c r="Z27" s="147"/>
      <c r="AA27" s="147"/>
      <c r="AB27" s="147"/>
      <c r="AC27" s="147"/>
      <c r="AD27" s="147"/>
      <c r="AE27" s="147"/>
      <c r="AF27" s="147"/>
      <c r="AG27" s="147"/>
      <c r="AH27" s="147"/>
      <c r="AI27" s="184"/>
      <c r="AJ27" s="147"/>
      <c r="AK27" s="147"/>
      <c r="AL27" s="147"/>
      <c r="AM27" s="147"/>
      <c r="AN27" s="147"/>
      <c r="AO27" s="147"/>
      <c r="AP27" s="147"/>
      <c r="AQ27" s="147"/>
      <c r="AR27" s="147"/>
      <c r="AT27" s="147"/>
      <c r="AU27" s="147"/>
      <c r="AV27" s="147"/>
      <c r="AW27" s="147"/>
      <c r="AX27" s="147"/>
      <c r="AY27" s="147"/>
      <c r="AZ27" s="147"/>
      <c r="BA27" s="147"/>
      <c r="BB27" s="147"/>
    </row>
    <row r="28" spans="1:74" x14ac:dyDescent="0.2">
      <c r="A28" s="165" t="str" cm="1">
        <f t="array" ref="A28">'Entête '!$C$8:$C$8</f>
        <v>Entite_test (liste déroulante)</v>
      </c>
      <c r="B28" s="195" t="s">
        <v>538</v>
      </c>
      <c r="C28" s="196" t="s">
        <v>44</v>
      </c>
      <c r="D28" s="197"/>
      <c r="E28" s="197"/>
      <c r="F28" s="197"/>
      <c r="G28" s="197"/>
      <c r="H28" s="197"/>
      <c r="I28" s="197"/>
      <c r="J28" s="197"/>
      <c r="K28" s="197"/>
      <c r="L28" s="197"/>
      <c r="M28" s="184"/>
      <c r="N28" s="198"/>
      <c r="O28" s="198"/>
      <c r="P28" s="198"/>
      <c r="Q28" s="198"/>
      <c r="R28" s="198"/>
      <c r="S28" s="198"/>
      <c r="T28" s="198"/>
      <c r="U28" s="198"/>
      <c r="V28" s="198"/>
      <c r="W28" s="185"/>
      <c r="X28" s="196" t="s">
        <v>539</v>
      </c>
      <c r="Y28" s="196" t="s">
        <v>46</v>
      </c>
      <c r="Z28" s="147"/>
      <c r="AA28" s="147"/>
      <c r="AB28" s="147"/>
      <c r="AC28" s="147"/>
      <c r="AD28" s="147"/>
      <c r="AE28" s="147"/>
      <c r="AF28" s="147"/>
      <c r="AG28" s="147"/>
      <c r="AH28" s="147"/>
      <c r="AI28" s="184"/>
      <c r="AJ28" s="147"/>
      <c r="AK28" s="147"/>
      <c r="AL28" s="147"/>
      <c r="AM28" s="147"/>
      <c r="AN28" s="147"/>
      <c r="AO28" s="147"/>
      <c r="AP28" s="147"/>
      <c r="AQ28" s="147"/>
      <c r="AR28" s="147"/>
      <c r="AT28" s="147"/>
      <c r="AU28" s="147"/>
      <c r="AV28" s="147"/>
      <c r="AW28" s="147"/>
      <c r="AX28" s="147"/>
      <c r="AY28" s="147"/>
      <c r="AZ28" s="147"/>
      <c r="BA28" s="147"/>
      <c r="BB28" s="147"/>
    </row>
    <row r="29" spans="1:74" x14ac:dyDescent="0.2">
      <c r="A29" s="165" t="str" cm="1">
        <f t="array" ref="A29">'Entête '!$C$8:$C$8</f>
        <v>Entite_test (liste déroulante)</v>
      </c>
      <c r="B29" s="195" t="s">
        <v>540</v>
      </c>
      <c r="C29" s="196" t="s">
        <v>44</v>
      </c>
      <c r="D29" s="197"/>
      <c r="E29" s="197"/>
      <c r="F29" s="197"/>
      <c r="G29" s="197"/>
      <c r="H29" s="197"/>
      <c r="I29" s="197"/>
      <c r="J29" s="197"/>
      <c r="K29" s="197"/>
      <c r="L29" s="197"/>
      <c r="M29" s="184"/>
      <c r="N29" s="198"/>
      <c r="O29" s="198"/>
      <c r="P29" s="198"/>
      <c r="Q29" s="198"/>
      <c r="R29" s="198"/>
      <c r="S29" s="198"/>
      <c r="T29" s="198"/>
      <c r="U29" s="198"/>
      <c r="V29" s="198"/>
      <c r="W29" s="185"/>
      <c r="X29" s="196" t="s">
        <v>541</v>
      </c>
      <c r="Y29" s="196" t="s">
        <v>46</v>
      </c>
      <c r="Z29" s="147"/>
      <c r="AA29" s="147"/>
      <c r="AB29" s="147"/>
      <c r="AC29" s="147"/>
      <c r="AD29" s="147"/>
      <c r="AE29" s="147"/>
      <c r="AF29" s="147"/>
      <c r="AG29" s="147"/>
      <c r="AH29" s="147"/>
      <c r="AI29" s="184"/>
      <c r="AJ29" s="147"/>
      <c r="AK29" s="147"/>
      <c r="AL29" s="147"/>
      <c r="AM29" s="147"/>
      <c r="AN29" s="147"/>
      <c r="AO29" s="147"/>
      <c r="AP29" s="147"/>
      <c r="AQ29" s="147"/>
      <c r="AR29" s="147"/>
      <c r="AT29" s="147"/>
      <c r="AU29" s="147"/>
      <c r="AV29" s="147"/>
      <c r="AW29" s="147"/>
      <c r="AX29" s="147"/>
      <c r="AY29" s="147"/>
      <c r="AZ29" s="147"/>
      <c r="BA29" s="147"/>
      <c r="BB29" s="147"/>
    </row>
    <row r="30" spans="1:74" x14ac:dyDescent="0.2">
      <c r="A30" s="165" t="str" cm="1">
        <f t="array" ref="A30">'Entête '!$C$8:$C$8</f>
        <v>Entite_test (liste déroulante)</v>
      </c>
      <c r="B30" s="195" t="s">
        <v>542</v>
      </c>
      <c r="C30" s="196" t="s">
        <v>44</v>
      </c>
      <c r="D30" s="197"/>
      <c r="E30" s="197"/>
      <c r="F30" s="197"/>
      <c r="G30" s="197"/>
      <c r="H30" s="197"/>
      <c r="I30" s="197"/>
      <c r="J30" s="197"/>
      <c r="K30" s="197"/>
      <c r="L30" s="197"/>
      <c r="M30" s="184"/>
      <c r="N30" s="198"/>
      <c r="O30" s="198"/>
      <c r="P30" s="198"/>
      <c r="Q30" s="198"/>
      <c r="R30" s="198"/>
      <c r="S30" s="198"/>
      <c r="T30" s="198"/>
      <c r="U30" s="198"/>
      <c r="V30" s="198"/>
      <c r="W30" s="185"/>
      <c r="X30" s="196" t="s">
        <v>543</v>
      </c>
      <c r="Y30" s="196" t="s">
        <v>46</v>
      </c>
      <c r="Z30" s="147"/>
      <c r="AA30" s="147"/>
      <c r="AB30" s="147"/>
      <c r="AC30" s="147"/>
      <c r="AD30" s="147"/>
      <c r="AE30" s="147"/>
      <c r="AF30" s="147"/>
      <c r="AG30" s="147"/>
      <c r="AH30" s="147"/>
      <c r="AI30" s="184"/>
      <c r="AJ30" s="147"/>
      <c r="AK30" s="147"/>
      <c r="AL30" s="147"/>
      <c r="AM30" s="147"/>
      <c r="AN30" s="147"/>
      <c r="AO30" s="147"/>
      <c r="AP30" s="147"/>
      <c r="AQ30" s="147"/>
      <c r="AR30" s="147"/>
      <c r="AT30" s="147"/>
      <c r="AU30" s="147"/>
      <c r="AV30" s="147"/>
      <c r="AW30" s="147"/>
      <c r="AX30" s="147"/>
      <c r="AY30" s="147"/>
      <c r="AZ30" s="147"/>
      <c r="BA30" s="147"/>
      <c r="BB30" s="147"/>
    </row>
    <row r="31" spans="1:74" x14ac:dyDescent="0.2">
      <c r="A31" s="165" t="str" cm="1">
        <f t="array" ref="A31">'Entête '!$C$8:$C$8</f>
        <v>Entite_test (liste déroulante)</v>
      </c>
      <c r="B31" s="195" t="s">
        <v>544</v>
      </c>
      <c r="C31" s="196" t="s">
        <v>44</v>
      </c>
      <c r="D31" s="197"/>
      <c r="E31" s="197"/>
      <c r="F31" s="197"/>
      <c r="G31" s="197"/>
      <c r="H31" s="197"/>
      <c r="I31" s="197"/>
      <c r="J31" s="197"/>
      <c r="K31" s="197"/>
      <c r="L31" s="197"/>
      <c r="M31" s="184"/>
      <c r="N31" s="198"/>
      <c r="O31" s="198"/>
      <c r="P31" s="198"/>
      <c r="Q31" s="198"/>
      <c r="R31" s="198"/>
      <c r="S31" s="198"/>
      <c r="T31" s="198"/>
      <c r="U31" s="198"/>
      <c r="V31" s="198"/>
      <c r="W31" s="185"/>
      <c r="X31" s="196" t="s">
        <v>545</v>
      </c>
      <c r="Y31" s="196" t="s">
        <v>46</v>
      </c>
      <c r="Z31" s="147"/>
      <c r="AA31" s="147"/>
      <c r="AB31" s="147"/>
      <c r="AC31" s="147"/>
      <c r="AD31" s="147"/>
      <c r="AE31" s="147"/>
      <c r="AF31" s="147"/>
      <c r="AG31" s="147"/>
      <c r="AH31" s="147"/>
      <c r="AI31" s="184"/>
      <c r="AJ31" s="147"/>
      <c r="AK31" s="147"/>
      <c r="AL31" s="147"/>
      <c r="AM31" s="147"/>
      <c r="AN31" s="147"/>
      <c r="AO31" s="147"/>
      <c r="AP31" s="147"/>
      <c r="AQ31" s="147"/>
      <c r="AR31" s="147"/>
      <c r="AT31" s="147"/>
      <c r="AU31" s="147"/>
      <c r="AV31" s="147"/>
      <c r="AW31" s="147"/>
      <c r="AX31" s="147"/>
      <c r="AY31" s="147"/>
      <c r="AZ31" s="147"/>
      <c r="BA31" s="147"/>
      <c r="BB31" s="147"/>
    </row>
    <row r="32" spans="1:74" x14ac:dyDescent="0.2">
      <c r="A32" s="165" t="str" cm="1">
        <f t="array" ref="A32">'Entête '!$C$8:$C$8</f>
        <v>Entite_test (liste déroulante)</v>
      </c>
      <c r="B32" s="195" t="s">
        <v>546</v>
      </c>
      <c r="C32" s="196" t="s">
        <v>44</v>
      </c>
      <c r="D32" s="197"/>
      <c r="E32" s="197"/>
      <c r="F32" s="197"/>
      <c r="G32" s="197"/>
      <c r="H32" s="197"/>
      <c r="I32" s="197"/>
      <c r="J32" s="197"/>
      <c r="K32" s="197"/>
      <c r="L32" s="197"/>
      <c r="M32" s="184"/>
      <c r="N32" s="198"/>
      <c r="O32" s="198"/>
      <c r="P32" s="198"/>
      <c r="Q32" s="198"/>
      <c r="R32" s="198"/>
      <c r="S32" s="198"/>
      <c r="T32" s="198"/>
      <c r="U32" s="198"/>
      <c r="V32" s="198"/>
      <c r="W32" s="185"/>
      <c r="X32" s="196" t="s">
        <v>547</v>
      </c>
      <c r="Y32" s="196" t="s">
        <v>46</v>
      </c>
      <c r="Z32" s="147"/>
      <c r="AA32" s="147"/>
      <c r="AB32" s="147"/>
      <c r="AC32" s="147"/>
      <c r="AD32" s="147"/>
      <c r="AE32" s="147"/>
      <c r="AF32" s="147"/>
      <c r="AG32" s="147"/>
      <c r="AH32" s="147"/>
      <c r="AI32" s="184"/>
      <c r="AJ32" s="147"/>
      <c r="AK32" s="147"/>
      <c r="AL32" s="147"/>
      <c r="AM32" s="147"/>
      <c r="AN32" s="147"/>
      <c r="AO32" s="147"/>
      <c r="AP32" s="147"/>
      <c r="AQ32" s="147"/>
      <c r="AR32" s="147"/>
      <c r="AT32" s="147"/>
      <c r="AU32" s="147"/>
      <c r="AV32" s="147"/>
      <c r="AW32" s="147"/>
      <c r="AX32" s="147"/>
      <c r="AY32" s="147"/>
      <c r="AZ32" s="147"/>
      <c r="BA32" s="147"/>
      <c r="BB32" s="147"/>
    </row>
    <row r="33" spans="1:54" x14ac:dyDescent="0.2">
      <c r="A33" s="165" t="str" cm="1">
        <f t="array" ref="A33">'Entête '!$C$8:$C$8</f>
        <v>Entite_test (liste déroulante)</v>
      </c>
      <c r="B33" s="195" t="s">
        <v>548</v>
      </c>
      <c r="C33" s="196" t="s">
        <v>44</v>
      </c>
      <c r="D33" s="197"/>
      <c r="E33" s="197"/>
      <c r="F33" s="197"/>
      <c r="G33" s="197"/>
      <c r="H33" s="197"/>
      <c r="I33" s="197"/>
      <c r="J33" s="197"/>
      <c r="K33" s="197"/>
      <c r="L33" s="197"/>
      <c r="M33" s="184"/>
      <c r="N33" s="198"/>
      <c r="O33" s="198"/>
      <c r="P33" s="198"/>
      <c r="Q33" s="198"/>
      <c r="R33" s="198"/>
      <c r="S33" s="198"/>
      <c r="T33" s="198"/>
      <c r="U33" s="198"/>
      <c r="V33" s="198"/>
      <c r="W33" s="185"/>
      <c r="X33" s="196" t="s">
        <v>549</v>
      </c>
      <c r="Y33" s="196" t="s">
        <v>46</v>
      </c>
      <c r="Z33" s="147"/>
      <c r="AA33" s="147"/>
      <c r="AB33" s="147"/>
      <c r="AC33" s="147"/>
      <c r="AD33" s="147"/>
      <c r="AE33" s="147"/>
      <c r="AF33" s="147"/>
      <c r="AG33" s="147"/>
      <c r="AH33" s="147"/>
      <c r="AI33" s="184"/>
      <c r="AJ33" s="147"/>
      <c r="AK33" s="147"/>
      <c r="AL33" s="147"/>
      <c r="AM33" s="147"/>
      <c r="AN33" s="147"/>
      <c r="AO33" s="147"/>
      <c r="AP33" s="147"/>
      <c r="AQ33" s="147"/>
      <c r="AR33" s="147"/>
      <c r="AT33" s="147"/>
      <c r="AU33" s="147"/>
      <c r="AV33" s="147"/>
      <c r="AW33" s="147"/>
      <c r="AX33" s="147"/>
      <c r="AY33" s="147"/>
      <c r="AZ33" s="147"/>
      <c r="BA33" s="147"/>
      <c r="BB33" s="147"/>
    </row>
    <row r="34" spans="1:54" x14ac:dyDescent="0.2">
      <c r="A34" s="165" t="str" cm="1">
        <f t="array" ref="A34">'Entête '!$C$8:$C$8</f>
        <v>Entite_test (liste déroulante)</v>
      </c>
      <c r="B34" s="195" t="s">
        <v>550</v>
      </c>
      <c r="C34" s="196" t="s">
        <v>44</v>
      </c>
      <c r="D34" s="197"/>
      <c r="E34" s="197"/>
      <c r="F34" s="197"/>
      <c r="G34" s="197"/>
      <c r="H34" s="197"/>
      <c r="I34" s="197"/>
      <c r="J34" s="197"/>
      <c r="K34" s="197"/>
      <c r="L34" s="197"/>
      <c r="M34" s="184"/>
      <c r="N34" s="198"/>
      <c r="O34" s="198"/>
      <c r="P34" s="198"/>
      <c r="Q34" s="198"/>
      <c r="R34" s="198"/>
      <c r="S34" s="198"/>
      <c r="T34" s="198"/>
      <c r="U34" s="198"/>
      <c r="V34" s="198"/>
      <c r="W34" s="185"/>
      <c r="X34" s="196" t="s">
        <v>551</v>
      </c>
      <c r="Y34" s="196" t="s">
        <v>46</v>
      </c>
      <c r="Z34" s="147"/>
      <c r="AA34" s="147"/>
      <c r="AB34" s="147"/>
      <c r="AC34" s="147"/>
      <c r="AD34" s="147"/>
      <c r="AE34" s="147"/>
      <c r="AF34" s="147"/>
      <c r="AG34" s="147"/>
      <c r="AH34" s="147"/>
      <c r="AI34" s="184"/>
      <c r="AJ34" s="147"/>
      <c r="AK34" s="147"/>
      <c r="AL34" s="147"/>
      <c r="AM34" s="147"/>
      <c r="AN34" s="147"/>
      <c r="AO34" s="147"/>
      <c r="AP34" s="147"/>
      <c r="AQ34" s="147"/>
      <c r="AR34" s="147"/>
      <c r="AT34" s="147"/>
      <c r="AU34" s="147"/>
      <c r="AV34" s="147"/>
      <c r="AW34" s="147"/>
      <c r="AX34" s="147"/>
      <c r="AY34" s="147"/>
      <c r="AZ34" s="147"/>
      <c r="BA34" s="147"/>
      <c r="BB34" s="147"/>
    </row>
    <row r="35" spans="1:54" x14ac:dyDescent="0.2">
      <c r="A35" s="165" t="str" cm="1">
        <f t="array" ref="A35">'Entête '!$C$8:$C$8</f>
        <v>Entite_test (liste déroulante)</v>
      </c>
      <c r="B35" s="195" t="s">
        <v>552</v>
      </c>
      <c r="C35" s="196" t="s">
        <v>44</v>
      </c>
      <c r="D35" s="197"/>
      <c r="E35" s="197"/>
      <c r="F35" s="197"/>
      <c r="G35" s="197"/>
      <c r="H35" s="197"/>
      <c r="I35" s="197"/>
      <c r="J35" s="197"/>
      <c r="K35" s="197"/>
      <c r="L35" s="197"/>
      <c r="M35" s="184"/>
      <c r="N35" s="198"/>
      <c r="O35" s="198"/>
      <c r="P35" s="198"/>
      <c r="Q35" s="198"/>
      <c r="R35" s="198"/>
      <c r="S35" s="198"/>
      <c r="T35" s="198"/>
      <c r="U35" s="198"/>
      <c r="V35" s="198"/>
      <c r="W35" s="185"/>
      <c r="X35" s="196" t="s">
        <v>553</v>
      </c>
      <c r="Y35" s="196" t="s">
        <v>46</v>
      </c>
      <c r="Z35" s="147"/>
      <c r="AA35" s="147"/>
      <c r="AB35" s="147"/>
      <c r="AC35" s="147"/>
      <c r="AD35" s="147"/>
      <c r="AE35" s="147"/>
      <c r="AF35" s="147"/>
      <c r="AG35" s="147"/>
      <c r="AH35" s="147"/>
      <c r="AI35" s="184"/>
      <c r="AJ35" s="147"/>
      <c r="AK35" s="147"/>
      <c r="AL35" s="147"/>
      <c r="AM35" s="147"/>
      <c r="AN35" s="147"/>
      <c r="AO35" s="147"/>
      <c r="AP35" s="147"/>
      <c r="AQ35" s="147"/>
      <c r="AR35" s="147"/>
      <c r="AT35" s="147"/>
      <c r="AU35" s="147"/>
      <c r="AV35" s="147"/>
      <c r="AW35" s="147"/>
      <c r="AX35" s="147"/>
      <c r="AY35" s="147"/>
      <c r="AZ35" s="147"/>
      <c r="BA35" s="147"/>
      <c r="BB35" s="147"/>
    </row>
    <row r="36" spans="1:54" x14ac:dyDescent="0.2">
      <c r="A36" s="165" t="str" cm="1">
        <f t="array" ref="A36">'Entête '!$C$8:$C$8</f>
        <v>Entite_test (liste déroulante)</v>
      </c>
      <c r="B36" s="195" t="s">
        <v>554</v>
      </c>
      <c r="C36" s="196" t="s">
        <v>44</v>
      </c>
      <c r="D36" s="197"/>
      <c r="E36" s="197"/>
      <c r="F36" s="197"/>
      <c r="G36" s="197"/>
      <c r="H36" s="197"/>
      <c r="I36" s="197"/>
      <c r="J36" s="197"/>
      <c r="K36" s="197"/>
      <c r="L36" s="197"/>
      <c r="M36" s="184"/>
      <c r="N36" s="198"/>
      <c r="O36" s="198"/>
      <c r="P36" s="198"/>
      <c r="Q36" s="198"/>
      <c r="R36" s="198"/>
      <c r="S36" s="198"/>
      <c r="T36" s="198"/>
      <c r="U36" s="198"/>
      <c r="V36" s="198"/>
      <c r="W36" s="185"/>
      <c r="X36" s="196" t="s">
        <v>555</v>
      </c>
      <c r="Y36" s="196" t="s">
        <v>46</v>
      </c>
      <c r="Z36" s="147"/>
      <c r="AA36" s="147"/>
      <c r="AB36" s="147"/>
      <c r="AC36" s="147"/>
      <c r="AD36" s="147"/>
      <c r="AE36" s="147"/>
      <c r="AF36" s="147"/>
      <c r="AG36" s="147"/>
      <c r="AH36" s="147"/>
      <c r="AI36" s="184"/>
      <c r="AJ36" s="147"/>
      <c r="AK36" s="147"/>
      <c r="AL36" s="147"/>
      <c r="AM36" s="147"/>
      <c r="AN36" s="147"/>
      <c r="AO36" s="147"/>
      <c r="AP36" s="147"/>
      <c r="AQ36" s="147"/>
      <c r="AR36" s="147"/>
      <c r="AT36" s="147"/>
      <c r="AU36" s="147"/>
      <c r="AV36" s="147"/>
      <c r="AW36" s="147"/>
      <c r="AX36" s="147"/>
      <c r="AY36" s="147"/>
      <c r="AZ36" s="147"/>
      <c r="BA36" s="147"/>
      <c r="BB36" s="147"/>
    </row>
    <row r="37" spans="1:54" x14ac:dyDescent="0.2">
      <c r="A37" s="165" t="str" cm="1">
        <f t="array" ref="A37">'Entête '!$C$8:$C$8</f>
        <v>Entite_test (liste déroulante)</v>
      </c>
      <c r="B37" s="195" t="s">
        <v>556</v>
      </c>
      <c r="C37" s="196" t="s">
        <v>44</v>
      </c>
      <c r="D37" s="197"/>
      <c r="E37" s="197"/>
      <c r="F37" s="197"/>
      <c r="G37" s="197"/>
      <c r="H37" s="197"/>
      <c r="I37" s="197"/>
      <c r="J37" s="197"/>
      <c r="K37" s="197"/>
      <c r="L37" s="197"/>
      <c r="M37" s="184"/>
      <c r="N37" s="198"/>
      <c r="O37" s="198"/>
      <c r="P37" s="198"/>
      <c r="Q37" s="198"/>
      <c r="R37" s="198"/>
      <c r="S37" s="198"/>
      <c r="T37" s="198"/>
      <c r="U37" s="198"/>
      <c r="V37" s="198"/>
      <c r="W37" s="185"/>
      <c r="X37" s="196" t="s">
        <v>557</v>
      </c>
      <c r="Y37" s="196" t="s">
        <v>46</v>
      </c>
      <c r="Z37" s="147"/>
      <c r="AA37" s="147"/>
      <c r="AB37" s="147"/>
      <c r="AC37" s="147"/>
      <c r="AD37" s="147"/>
      <c r="AE37" s="147"/>
      <c r="AF37" s="147"/>
      <c r="AG37" s="147"/>
      <c r="AH37" s="147"/>
      <c r="AI37" s="184"/>
      <c r="AJ37" s="147"/>
      <c r="AK37" s="147"/>
      <c r="AL37" s="147"/>
      <c r="AM37" s="147"/>
      <c r="AN37" s="147"/>
      <c r="AO37" s="147"/>
      <c r="AP37" s="147"/>
      <c r="AQ37" s="147"/>
      <c r="AR37" s="147"/>
      <c r="AT37" s="147"/>
      <c r="AU37" s="147"/>
      <c r="AV37" s="147"/>
      <c r="AW37" s="147"/>
      <c r="AX37" s="147"/>
      <c r="AY37" s="147"/>
      <c r="AZ37" s="147"/>
      <c r="BA37" s="147"/>
      <c r="BB37" s="147"/>
    </row>
    <row r="38" spans="1:54" x14ac:dyDescent="0.2">
      <c r="A38" s="165" t="str" cm="1">
        <f t="array" ref="A38">'Entête '!$C$8:$C$8</f>
        <v>Entite_test (liste déroulante)</v>
      </c>
      <c r="B38" s="195" t="s">
        <v>558</v>
      </c>
      <c r="C38" s="196" t="s">
        <v>44</v>
      </c>
      <c r="D38" s="197"/>
      <c r="E38" s="197"/>
      <c r="F38" s="197"/>
      <c r="G38" s="197"/>
      <c r="H38" s="197"/>
      <c r="I38" s="197"/>
      <c r="J38" s="197"/>
      <c r="K38" s="197"/>
      <c r="L38" s="197"/>
      <c r="M38" s="184"/>
      <c r="N38" s="198"/>
      <c r="O38" s="198"/>
      <c r="P38" s="198"/>
      <c r="Q38" s="198"/>
      <c r="R38" s="198"/>
      <c r="S38" s="198"/>
      <c r="T38" s="198"/>
      <c r="U38" s="198"/>
      <c r="V38" s="198"/>
      <c r="W38" s="185"/>
      <c r="X38" s="196" t="s">
        <v>559</v>
      </c>
      <c r="Y38" s="196" t="s">
        <v>46</v>
      </c>
      <c r="Z38" s="147"/>
      <c r="AA38" s="147"/>
      <c r="AB38" s="147"/>
      <c r="AC38" s="147"/>
      <c r="AD38" s="147"/>
      <c r="AE38" s="147"/>
      <c r="AF38" s="147"/>
      <c r="AG38" s="147"/>
      <c r="AH38" s="147"/>
      <c r="AI38" s="184"/>
      <c r="AJ38" s="147"/>
      <c r="AK38" s="147"/>
      <c r="AL38" s="147"/>
      <c r="AM38" s="147"/>
      <c r="AN38" s="147"/>
      <c r="AO38" s="147"/>
      <c r="AP38" s="147"/>
      <c r="AQ38" s="147"/>
      <c r="AR38" s="147"/>
      <c r="AT38" s="147"/>
      <c r="AU38" s="147"/>
      <c r="AV38" s="147"/>
      <c r="AW38" s="147"/>
      <c r="AX38" s="147"/>
      <c r="AY38" s="147"/>
      <c r="AZ38" s="147"/>
      <c r="BA38" s="147"/>
      <c r="BB38" s="147"/>
    </row>
    <row r="39" spans="1:54" x14ac:dyDescent="0.2">
      <c r="A39" s="165" t="str" cm="1">
        <f t="array" ref="A39">'Entête '!$C$8:$C$8</f>
        <v>Entite_test (liste déroulante)</v>
      </c>
      <c r="B39" s="195" t="s">
        <v>560</v>
      </c>
      <c r="C39" s="196" t="s">
        <v>44</v>
      </c>
      <c r="D39" s="197"/>
      <c r="E39" s="197"/>
      <c r="F39" s="197"/>
      <c r="G39" s="197"/>
      <c r="H39" s="197"/>
      <c r="I39" s="197"/>
      <c r="J39" s="197"/>
      <c r="K39" s="197"/>
      <c r="L39" s="197"/>
      <c r="M39" s="184"/>
      <c r="N39" s="198"/>
      <c r="O39" s="198"/>
      <c r="P39" s="198"/>
      <c r="Q39" s="198"/>
      <c r="R39" s="198"/>
      <c r="S39" s="198"/>
      <c r="T39" s="198"/>
      <c r="U39" s="198"/>
      <c r="V39" s="198"/>
      <c r="W39" s="185"/>
      <c r="X39" s="196" t="s">
        <v>561</v>
      </c>
      <c r="Y39" s="196" t="s">
        <v>46</v>
      </c>
      <c r="Z39" s="147"/>
      <c r="AA39" s="147"/>
      <c r="AB39" s="147"/>
      <c r="AC39" s="147"/>
      <c r="AD39" s="147"/>
      <c r="AE39" s="147"/>
      <c r="AF39" s="147"/>
      <c r="AG39" s="147"/>
      <c r="AH39" s="147"/>
      <c r="AI39" s="184"/>
      <c r="AJ39" s="147"/>
      <c r="AK39" s="147"/>
      <c r="AL39" s="147"/>
      <c r="AM39" s="147"/>
      <c r="AN39" s="147"/>
      <c r="AO39" s="147"/>
      <c r="AP39" s="147"/>
      <c r="AQ39" s="147"/>
      <c r="AR39" s="147"/>
      <c r="AT39" s="147"/>
      <c r="AU39" s="147"/>
      <c r="AV39" s="147"/>
      <c r="AW39" s="147"/>
      <c r="AX39" s="147"/>
      <c r="AY39" s="147"/>
      <c r="AZ39" s="147"/>
      <c r="BA39" s="147"/>
      <c r="BB39" s="147"/>
    </row>
    <row r="40" spans="1:54" x14ac:dyDescent="0.2">
      <c r="A40" s="165" t="str" cm="1">
        <f t="array" ref="A40">'Entête '!$C$8:$C$8</f>
        <v>Entite_test (liste déroulante)</v>
      </c>
      <c r="B40" s="195" t="s">
        <v>562</v>
      </c>
      <c r="C40" s="196" t="s">
        <v>44</v>
      </c>
      <c r="D40" s="197"/>
      <c r="E40" s="197"/>
      <c r="F40" s="197"/>
      <c r="G40" s="197"/>
      <c r="H40" s="197"/>
      <c r="I40" s="197"/>
      <c r="J40" s="197"/>
      <c r="K40" s="197"/>
      <c r="L40" s="197"/>
      <c r="M40" s="184"/>
      <c r="N40" s="198"/>
      <c r="O40" s="198"/>
      <c r="P40" s="198"/>
      <c r="Q40" s="198"/>
      <c r="R40" s="198"/>
      <c r="S40" s="198"/>
      <c r="T40" s="198"/>
      <c r="U40" s="198"/>
      <c r="V40" s="198"/>
      <c r="W40" s="185"/>
      <c r="X40" s="196" t="s">
        <v>563</v>
      </c>
      <c r="Y40" s="196" t="s">
        <v>46</v>
      </c>
      <c r="Z40" s="147"/>
      <c r="AA40" s="147"/>
      <c r="AB40" s="147"/>
      <c r="AC40" s="147"/>
      <c r="AD40" s="147"/>
      <c r="AE40" s="147"/>
      <c r="AF40" s="147"/>
      <c r="AG40" s="147"/>
      <c r="AH40" s="147"/>
      <c r="AI40" s="184"/>
      <c r="AJ40" s="147"/>
      <c r="AK40" s="147"/>
      <c r="AL40" s="147"/>
      <c r="AM40" s="147"/>
      <c r="AN40" s="147"/>
      <c r="AO40" s="147"/>
      <c r="AP40" s="147"/>
      <c r="AQ40" s="147"/>
      <c r="AR40" s="147"/>
      <c r="AT40" s="147"/>
      <c r="AU40" s="147"/>
      <c r="AV40" s="147"/>
      <c r="AW40" s="147"/>
      <c r="AX40" s="147"/>
      <c r="AY40" s="147"/>
      <c r="AZ40" s="147"/>
      <c r="BA40" s="147"/>
      <c r="BB40" s="147"/>
    </row>
    <row r="41" spans="1:54" x14ac:dyDescent="0.2">
      <c r="A41" s="165" t="str" cm="1">
        <f t="array" ref="A41">'Entête '!$C$8:$C$8</f>
        <v>Entite_test (liste déroulante)</v>
      </c>
      <c r="B41" s="195" t="s">
        <v>564</v>
      </c>
      <c r="C41" s="196" t="s">
        <v>44</v>
      </c>
      <c r="D41" s="197"/>
      <c r="E41" s="197"/>
      <c r="F41" s="197"/>
      <c r="G41" s="197"/>
      <c r="H41" s="197"/>
      <c r="I41" s="197"/>
      <c r="J41" s="197"/>
      <c r="K41" s="197"/>
      <c r="L41" s="197"/>
      <c r="M41" s="184"/>
      <c r="N41" s="198"/>
      <c r="O41" s="198"/>
      <c r="P41" s="198"/>
      <c r="Q41" s="198"/>
      <c r="R41" s="198"/>
      <c r="S41" s="198"/>
      <c r="T41" s="198"/>
      <c r="U41" s="198"/>
      <c r="V41" s="198"/>
      <c r="W41" s="185"/>
      <c r="X41" s="196" t="s">
        <v>565</v>
      </c>
      <c r="Y41" s="196" t="s">
        <v>46</v>
      </c>
      <c r="Z41" s="147"/>
      <c r="AA41" s="147"/>
      <c r="AB41" s="147"/>
      <c r="AC41" s="147"/>
      <c r="AD41" s="147"/>
      <c r="AE41" s="147"/>
      <c r="AF41" s="147"/>
      <c r="AG41" s="147"/>
      <c r="AH41" s="147"/>
      <c r="AI41" s="184"/>
      <c r="AJ41" s="147"/>
      <c r="AK41" s="147"/>
      <c r="AL41" s="147"/>
      <c r="AM41" s="147"/>
      <c r="AN41" s="147"/>
      <c r="AO41" s="147"/>
      <c r="AP41" s="147"/>
      <c r="AQ41" s="147"/>
      <c r="AR41" s="147"/>
      <c r="AT41" s="147"/>
      <c r="AU41" s="147"/>
      <c r="AV41" s="147"/>
      <c r="AW41" s="147"/>
      <c r="AX41" s="147"/>
      <c r="AY41" s="147"/>
      <c r="AZ41" s="147"/>
      <c r="BA41" s="147"/>
      <c r="BB41" s="147"/>
    </row>
    <row r="42" spans="1:54" x14ac:dyDescent="0.2">
      <c r="A42" s="165" t="str" cm="1">
        <f t="array" ref="A42">'Entête '!$C$8:$C$8</f>
        <v>Entite_test (liste déroulante)</v>
      </c>
      <c r="B42" s="195" t="s">
        <v>566</v>
      </c>
      <c r="C42" s="196" t="s">
        <v>44</v>
      </c>
      <c r="D42" s="197"/>
      <c r="E42" s="197"/>
      <c r="F42" s="197"/>
      <c r="G42" s="197"/>
      <c r="H42" s="197"/>
      <c r="I42" s="197"/>
      <c r="J42" s="197"/>
      <c r="K42" s="197"/>
      <c r="L42" s="197"/>
      <c r="M42" s="184"/>
      <c r="N42" s="198"/>
      <c r="O42" s="198"/>
      <c r="P42" s="198"/>
      <c r="Q42" s="198"/>
      <c r="R42" s="198"/>
      <c r="S42" s="198"/>
      <c r="T42" s="198"/>
      <c r="U42" s="198"/>
      <c r="V42" s="198"/>
      <c r="W42" s="185"/>
      <c r="X42" s="196" t="s">
        <v>567</v>
      </c>
      <c r="Y42" s="196" t="s">
        <v>46</v>
      </c>
      <c r="Z42" s="147"/>
      <c r="AA42" s="147"/>
      <c r="AB42" s="147"/>
      <c r="AC42" s="147"/>
      <c r="AD42" s="147"/>
      <c r="AE42" s="147"/>
      <c r="AF42" s="147"/>
      <c r="AG42" s="147"/>
      <c r="AH42" s="147"/>
      <c r="AI42" s="184"/>
      <c r="AJ42" s="147"/>
      <c r="AK42" s="147"/>
      <c r="AL42" s="147"/>
      <c r="AM42" s="147"/>
      <c r="AN42" s="147"/>
      <c r="AO42" s="147"/>
      <c r="AP42" s="147"/>
      <c r="AQ42" s="147"/>
      <c r="AR42" s="147"/>
      <c r="AT42" s="147"/>
      <c r="AU42" s="147"/>
      <c r="AV42" s="147"/>
      <c r="AW42" s="147"/>
      <c r="AX42" s="147"/>
      <c r="AY42" s="147"/>
      <c r="AZ42" s="147"/>
      <c r="BA42" s="147"/>
      <c r="BB42" s="147"/>
    </row>
    <row r="43" spans="1:54" x14ac:dyDescent="0.2">
      <c r="A43" s="165" t="str" cm="1">
        <f t="array" ref="A43">'Entête '!$C$8:$C$8</f>
        <v>Entite_test (liste déroulante)</v>
      </c>
      <c r="B43" s="195" t="s">
        <v>568</v>
      </c>
      <c r="C43" s="196" t="s">
        <v>44</v>
      </c>
      <c r="D43" s="197"/>
      <c r="E43" s="197"/>
      <c r="F43" s="197"/>
      <c r="G43" s="197"/>
      <c r="H43" s="197"/>
      <c r="I43" s="197"/>
      <c r="J43" s="197"/>
      <c r="K43" s="197"/>
      <c r="L43" s="197"/>
      <c r="M43" s="184"/>
      <c r="N43" s="198"/>
      <c r="O43" s="198"/>
      <c r="P43" s="198"/>
      <c r="Q43" s="198"/>
      <c r="R43" s="198"/>
      <c r="S43" s="198"/>
      <c r="T43" s="198"/>
      <c r="U43" s="198"/>
      <c r="V43" s="198"/>
      <c r="W43" s="185"/>
      <c r="X43" s="196" t="s">
        <v>569</v>
      </c>
      <c r="Y43" s="196" t="s">
        <v>46</v>
      </c>
      <c r="Z43" s="147"/>
      <c r="AA43" s="147"/>
      <c r="AB43" s="147"/>
      <c r="AC43" s="147"/>
      <c r="AD43" s="147"/>
      <c r="AE43" s="147"/>
      <c r="AF43" s="147"/>
      <c r="AG43" s="147"/>
      <c r="AH43" s="147"/>
      <c r="AI43" s="184"/>
      <c r="AJ43" s="147"/>
      <c r="AK43" s="147"/>
      <c r="AL43" s="147"/>
      <c r="AM43" s="147"/>
      <c r="AN43" s="147"/>
      <c r="AO43" s="147"/>
      <c r="AP43" s="147"/>
      <c r="AQ43" s="147"/>
      <c r="AR43" s="147"/>
      <c r="AT43" s="147"/>
      <c r="AU43" s="147"/>
      <c r="AV43" s="147"/>
      <c r="AW43" s="147"/>
      <c r="AX43" s="147"/>
      <c r="AY43" s="147"/>
      <c r="AZ43" s="147"/>
      <c r="BA43" s="147"/>
      <c r="BB43" s="147"/>
    </row>
    <row r="44" spans="1:54" x14ac:dyDescent="0.2">
      <c r="A44" s="165" t="str" cm="1">
        <f t="array" ref="A44">'Entête '!$C$8:$C$8</f>
        <v>Entite_test (liste déroulante)</v>
      </c>
      <c r="B44" s="195" t="s">
        <v>570</v>
      </c>
      <c r="C44" s="196" t="s">
        <v>44</v>
      </c>
      <c r="D44" s="197"/>
      <c r="E44" s="197"/>
      <c r="F44" s="197"/>
      <c r="G44" s="197"/>
      <c r="H44" s="197"/>
      <c r="I44" s="197"/>
      <c r="J44" s="197"/>
      <c r="K44" s="197"/>
      <c r="L44" s="197"/>
      <c r="M44" s="184"/>
      <c r="N44" s="198"/>
      <c r="O44" s="198"/>
      <c r="P44" s="198"/>
      <c r="Q44" s="198"/>
      <c r="R44" s="198"/>
      <c r="S44" s="198"/>
      <c r="T44" s="198"/>
      <c r="U44" s="198"/>
      <c r="V44" s="198"/>
      <c r="W44" s="185"/>
      <c r="X44" s="196" t="s">
        <v>571</v>
      </c>
      <c r="Y44" s="196" t="s">
        <v>46</v>
      </c>
      <c r="Z44" s="147"/>
      <c r="AA44" s="147"/>
      <c r="AB44" s="147"/>
      <c r="AC44" s="147"/>
      <c r="AD44" s="147"/>
      <c r="AE44" s="147"/>
      <c r="AF44" s="147"/>
      <c r="AG44" s="147"/>
      <c r="AH44" s="147"/>
      <c r="AI44" s="184"/>
      <c r="AJ44" s="147"/>
      <c r="AK44" s="147"/>
      <c r="AL44" s="147"/>
      <c r="AM44" s="147"/>
      <c r="AN44" s="147"/>
      <c r="AO44" s="147"/>
      <c r="AP44" s="147"/>
      <c r="AQ44" s="147"/>
      <c r="AR44" s="147"/>
      <c r="AT44" s="147"/>
      <c r="AU44" s="147"/>
      <c r="AV44" s="147"/>
      <c r="AW44" s="147"/>
      <c r="AX44" s="147"/>
      <c r="AY44" s="147"/>
      <c r="AZ44" s="147"/>
      <c r="BA44" s="147"/>
      <c r="BB44" s="147"/>
    </row>
    <row r="45" spans="1:54" x14ac:dyDescent="0.2">
      <c r="A45" s="165" t="str" cm="1">
        <f t="array" ref="A45">'Entête '!$C$8:$C$8</f>
        <v>Entite_test (liste déroulante)</v>
      </c>
      <c r="B45" s="195" t="s">
        <v>572</v>
      </c>
      <c r="C45" s="196" t="s">
        <v>44</v>
      </c>
      <c r="D45" s="197"/>
      <c r="E45" s="197"/>
      <c r="F45" s="197"/>
      <c r="G45" s="197"/>
      <c r="H45" s="197"/>
      <c r="I45" s="197"/>
      <c r="J45" s="197"/>
      <c r="K45" s="197"/>
      <c r="L45" s="197"/>
      <c r="M45" s="184"/>
      <c r="N45" s="198"/>
      <c r="O45" s="198"/>
      <c r="P45" s="198"/>
      <c r="Q45" s="198"/>
      <c r="R45" s="198"/>
      <c r="S45" s="198"/>
      <c r="T45" s="198"/>
      <c r="U45" s="198"/>
      <c r="V45" s="198"/>
      <c r="W45" s="185"/>
      <c r="X45" s="196" t="s">
        <v>573</v>
      </c>
      <c r="Y45" s="196" t="s">
        <v>46</v>
      </c>
      <c r="Z45" s="147"/>
      <c r="AA45" s="147"/>
      <c r="AB45" s="147"/>
      <c r="AC45" s="147"/>
      <c r="AD45" s="147"/>
      <c r="AE45" s="147"/>
      <c r="AF45" s="147"/>
      <c r="AG45" s="147"/>
      <c r="AH45" s="147"/>
      <c r="AI45" s="184"/>
      <c r="AJ45" s="147"/>
      <c r="AK45" s="147"/>
      <c r="AL45" s="147"/>
      <c r="AM45" s="147"/>
      <c r="AN45" s="147"/>
      <c r="AO45" s="147"/>
      <c r="AP45" s="147"/>
      <c r="AQ45" s="147"/>
      <c r="AR45" s="147"/>
      <c r="AT45" s="147"/>
      <c r="AU45" s="147"/>
      <c r="AV45" s="147"/>
      <c r="AW45" s="147"/>
      <c r="AX45" s="147"/>
      <c r="AY45" s="147"/>
      <c r="AZ45" s="147"/>
      <c r="BA45" s="147"/>
      <c r="BB45" s="147"/>
    </row>
    <row r="46" spans="1:54" x14ac:dyDescent="0.2">
      <c r="A46" s="165" t="str" cm="1">
        <f t="array" ref="A46">'Entête '!$C$8:$C$8</f>
        <v>Entite_test (liste déroulante)</v>
      </c>
      <c r="B46" s="195" t="s">
        <v>574</v>
      </c>
      <c r="C46" s="196" t="s">
        <v>44</v>
      </c>
      <c r="D46" s="197"/>
      <c r="E46" s="197"/>
      <c r="F46" s="197"/>
      <c r="G46" s="197"/>
      <c r="H46" s="197"/>
      <c r="I46" s="197"/>
      <c r="J46" s="197"/>
      <c r="K46" s="197"/>
      <c r="L46" s="197"/>
      <c r="M46" s="184"/>
      <c r="N46" s="198"/>
      <c r="O46" s="198"/>
      <c r="P46" s="198"/>
      <c r="Q46" s="198"/>
      <c r="R46" s="198"/>
      <c r="S46" s="198"/>
      <c r="T46" s="198"/>
      <c r="U46" s="198"/>
      <c r="V46" s="198"/>
      <c r="W46" s="185"/>
      <c r="X46" s="196" t="s">
        <v>575</v>
      </c>
      <c r="Y46" s="196" t="s">
        <v>46</v>
      </c>
      <c r="Z46" s="147"/>
      <c r="AA46" s="147"/>
      <c r="AB46" s="147"/>
      <c r="AC46" s="147"/>
      <c r="AD46" s="147"/>
      <c r="AE46" s="147"/>
      <c r="AF46" s="147"/>
      <c r="AG46" s="147"/>
      <c r="AH46" s="147"/>
      <c r="AI46" s="184"/>
      <c r="AJ46" s="147"/>
      <c r="AK46" s="147"/>
      <c r="AL46" s="147"/>
      <c r="AM46" s="147"/>
      <c r="AN46" s="147"/>
      <c r="AO46" s="147"/>
      <c r="AP46" s="147"/>
      <c r="AQ46" s="147"/>
      <c r="AR46" s="147"/>
      <c r="AT46" s="147"/>
      <c r="AU46" s="147"/>
      <c r="AV46" s="147"/>
      <c r="AW46" s="147"/>
      <c r="AX46" s="147"/>
      <c r="AY46" s="147"/>
      <c r="AZ46" s="147"/>
      <c r="BA46" s="147"/>
      <c r="BB46" s="147"/>
    </row>
    <row r="47" spans="1:54" x14ac:dyDescent="0.2">
      <c r="A47" s="165" t="str" cm="1">
        <f t="array" ref="A47">'Entête '!$C$8:$C$8</f>
        <v>Entite_test (liste déroulante)</v>
      </c>
      <c r="B47" s="195" t="s">
        <v>576</v>
      </c>
      <c r="C47" s="196" t="s">
        <v>44</v>
      </c>
      <c r="D47" s="197"/>
      <c r="E47" s="197"/>
      <c r="F47" s="197"/>
      <c r="G47" s="197"/>
      <c r="H47" s="197"/>
      <c r="I47" s="197"/>
      <c r="J47" s="197"/>
      <c r="K47" s="197"/>
      <c r="L47" s="197"/>
      <c r="M47" s="184"/>
      <c r="N47" s="198"/>
      <c r="O47" s="198"/>
      <c r="P47" s="198"/>
      <c r="Q47" s="198"/>
      <c r="R47" s="198"/>
      <c r="S47" s="198"/>
      <c r="T47" s="198"/>
      <c r="U47" s="198"/>
      <c r="V47" s="198"/>
      <c r="W47" s="185"/>
      <c r="X47" s="196" t="s">
        <v>577</v>
      </c>
      <c r="Y47" s="196" t="s">
        <v>46</v>
      </c>
      <c r="Z47" s="147"/>
      <c r="AA47" s="147"/>
      <c r="AB47" s="147"/>
      <c r="AC47" s="147"/>
      <c r="AD47" s="147"/>
      <c r="AE47" s="147"/>
      <c r="AF47" s="147"/>
      <c r="AG47" s="147"/>
      <c r="AH47" s="147"/>
      <c r="AI47" s="184"/>
      <c r="AJ47" s="147"/>
      <c r="AK47" s="147"/>
      <c r="AL47" s="147"/>
      <c r="AM47" s="147"/>
      <c r="AN47" s="147"/>
      <c r="AO47" s="147"/>
      <c r="AP47" s="147"/>
      <c r="AQ47" s="147"/>
      <c r="AR47" s="147"/>
      <c r="AT47" s="147"/>
      <c r="AU47" s="147"/>
      <c r="AV47" s="147"/>
      <c r="AW47" s="147"/>
      <c r="AX47" s="147"/>
      <c r="AY47" s="147"/>
      <c r="AZ47" s="147"/>
      <c r="BA47" s="147"/>
      <c r="BB47" s="147"/>
    </row>
    <row r="48" spans="1:54" x14ac:dyDescent="0.2">
      <c r="A48" s="165" t="str" cm="1">
        <f t="array" ref="A48">'Entête '!$C$8:$C$8</f>
        <v>Entite_test (liste déroulante)</v>
      </c>
      <c r="B48" s="195" t="s">
        <v>578</v>
      </c>
      <c r="C48" s="196" t="s">
        <v>44</v>
      </c>
      <c r="D48" s="197"/>
      <c r="E48" s="197"/>
      <c r="F48" s="197"/>
      <c r="G48" s="197"/>
      <c r="H48" s="197"/>
      <c r="I48" s="197"/>
      <c r="J48" s="197"/>
      <c r="K48" s="197"/>
      <c r="L48" s="197"/>
      <c r="M48" s="184"/>
      <c r="N48" s="198"/>
      <c r="O48" s="198"/>
      <c r="P48" s="198"/>
      <c r="Q48" s="198"/>
      <c r="R48" s="198"/>
      <c r="S48" s="198"/>
      <c r="T48" s="198"/>
      <c r="U48" s="198"/>
      <c r="V48" s="198"/>
      <c r="W48" s="185"/>
      <c r="X48" s="196" t="s">
        <v>579</v>
      </c>
      <c r="Y48" s="196" t="s">
        <v>46</v>
      </c>
      <c r="Z48" s="147"/>
      <c r="AA48" s="147"/>
      <c r="AB48" s="147"/>
      <c r="AC48" s="147"/>
      <c r="AD48" s="147"/>
      <c r="AE48" s="147"/>
      <c r="AF48" s="147"/>
      <c r="AG48" s="147"/>
      <c r="AH48" s="147"/>
      <c r="AI48" s="184"/>
      <c r="AJ48" s="147"/>
      <c r="AK48" s="147"/>
      <c r="AL48" s="147"/>
      <c r="AM48" s="147"/>
      <c r="AN48" s="147"/>
      <c r="AO48" s="147"/>
      <c r="AP48" s="147"/>
      <c r="AQ48" s="147"/>
      <c r="AR48" s="147"/>
      <c r="AT48" s="147"/>
      <c r="AU48" s="147"/>
      <c r="AV48" s="147"/>
      <c r="AW48" s="147"/>
      <c r="AX48" s="147"/>
      <c r="AY48" s="147"/>
      <c r="AZ48" s="147"/>
      <c r="BA48" s="147"/>
      <c r="BB48" s="147"/>
    </row>
    <row r="49" spans="1:54" x14ac:dyDescent="0.2">
      <c r="A49" s="165" t="str" cm="1">
        <f t="array" ref="A49">'Entête '!$C$8:$C$8</f>
        <v>Entite_test (liste déroulante)</v>
      </c>
      <c r="B49" s="195" t="s">
        <v>580</v>
      </c>
      <c r="C49" s="196" t="s">
        <v>44</v>
      </c>
      <c r="D49" s="197"/>
      <c r="E49" s="197"/>
      <c r="F49" s="197"/>
      <c r="G49" s="197"/>
      <c r="H49" s="197"/>
      <c r="I49" s="197"/>
      <c r="J49" s="197"/>
      <c r="K49" s="197"/>
      <c r="L49" s="197"/>
      <c r="M49" s="184"/>
      <c r="N49" s="198"/>
      <c r="O49" s="198"/>
      <c r="P49" s="198"/>
      <c r="Q49" s="198"/>
      <c r="R49" s="198"/>
      <c r="S49" s="198"/>
      <c r="T49" s="198"/>
      <c r="U49" s="198"/>
      <c r="V49" s="198"/>
      <c r="W49" s="185"/>
      <c r="X49" s="196" t="s">
        <v>581</v>
      </c>
      <c r="Y49" s="196" t="s">
        <v>46</v>
      </c>
      <c r="Z49" s="147"/>
      <c r="AA49" s="147"/>
      <c r="AB49" s="147"/>
      <c r="AC49" s="147"/>
      <c r="AD49" s="147"/>
      <c r="AE49" s="147"/>
      <c r="AF49" s="147"/>
      <c r="AG49" s="147"/>
      <c r="AH49" s="147"/>
      <c r="AI49" s="184"/>
      <c r="AJ49" s="147"/>
      <c r="AK49" s="147"/>
      <c r="AL49" s="147"/>
      <c r="AM49" s="147"/>
      <c r="AN49" s="147"/>
      <c r="AO49" s="147"/>
      <c r="AP49" s="147"/>
      <c r="AQ49" s="147"/>
      <c r="AR49" s="147"/>
      <c r="AT49" s="147"/>
      <c r="AU49" s="147"/>
      <c r="AV49" s="147"/>
      <c r="AW49" s="147"/>
      <c r="AX49" s="147"/>
      <c r="AY49" s="147"/>
      <c r="AZ49" s="147"/>
      <c r="BA49" s="147"/>
      <c r="BB49" s="147"/>
    </row>
    <row r="50" spans="1:54" x14ac:dyDescent="0.2">
      <c r="A50" s="165" t="str" cm="1">
        <f t="array" ref="A50">'Entête '!$C$8:$C$8</f>
        <v>Entite_test (liste déroulante)</v>
      </c>
      <c r="B50" s="195" t="s">
        <v>582</v>
      </c>
      <c r="C50" s="196" t="s">
        <v>44</v>
      </c>
      <c r="D50" s="197"/>
      <c r="E50" s="197"/>
      <c r="F50" s="197"/>
      <c r="G50" s="197"/>
      <c r="H50" s="197"/>
      <c r="I50" s="197"/>
      <c r="J50" s="197"/>
      <c r="K50" s="197"/>
      <c r="L50" s="197"/>
      <c r="M50" s="184"/>
      <c r="N50" s="198"/>
      <c r="O50" s="198"/>
      <c r="P50" s="198"/>
      <c r="Q50" s="198"/>
      <c r="R50" s="198"/>
      <c r="S50" s="198"/>
      <c r="T50" s="198"/>
      <c r="U50" s="198"/>
      <c r="V50" s="198"/>
      <c r="W50" s="185"/>
      <c r="X50" s="196" t="s">
        <v>583</v>
      </c>
      <c r="Y50" s="196" t="s">
        <v>46</v>
      </c>
      <c r="Z50" s="147"/>
      <c r="AA50" s="147"/>
      <c r="AB50" s="147"/>
      <c r="AC50" s="147"/>
      <c r="AD50" s="147"/>
      <c r="AE50" s="147"/>
      <c r="AF50" s="147"/>
      <c r="AG50" s="147"/>
      <c r="AH50" s="147"/>
      <c r="AI50" s="184"/>
      <c r="AJ50" s="147"/>
      <c r="AK50" s="147"/>
      <c r="AL50" s="147"/>
      <c r="AM50" s="147"/>
      <c r="AN50" s="147"/>
      <c r="AO50" s="147"/>
      <c r="AP50" s="147"/>
      <c r="AQ50" s="147"/>
      <c r="AR50" s="147"/>
      <c r="AT50" s="147"/>
      <c r="AU50" s="147"/>
      <c r="AV50" s="147"/>
      <c r="AW50" s="147"/>
      <c r="AX50" s="147"/>
      <c r="AY50" s="147"/>
      <c r="AZ50" s="147"/>
      <c r="BA50" s="147"/>
      <c r="BB50" s="147"/>
    </row>
    <row r="51" spans="1:54" x14ac:dyDescent="0.2">
      <c r="A51" s="165" t="str" cm="1">
        <f t="array" ref="A51">'Entête '!$C$8:$C$8</f>
        <v>Entite_test (liste déroulante)</v>
      </c>
      <c r="B51" s="195" t="s">
        <v>584</v>
      </c>
      <c r="C51" s="196" t="s">
        <v>44</v>
      </c>
      <c r="D51" s="197"/>
      <c r="E51" s="197"/>
      <c r="F51" s="197"/>
      <c r="G51" s="197"/>
      <c r="H51" s="197"/>
      <c r="I51" s="197"/>
      <c r="J51" s="197"/>
      <c r="K51" s="197"/>
      <c r="L51" s="197"/>
      <c r="M51" s="184"/>
      <c r="N51" s="198"/>
      <c r="O51" s="198"/>
      <c r="P51" s="198"/>
      <c r="Q51" s="198"/>
      <c r="R51" s="198"/>
      <c r="S51" s="198"/>
      <c r="T51" s="198"/>
      <c r="U51" s="198"/>
      <c r="V51" s="198"/>
      <c r="W51" s="185"/>
      <c r="X51" s="196" t="s">
        <v>585</v>
      </c>
      <c r="Y51" s="196" t="s">
        <v>46</v>
      </c>
      <c r="Z51" s="147"/>
      <c r="AA51" s="147"/>
      <c r="AB51" s="147"/>
      <c r="AC51" s="147"/>
      <c r="AD51" s="147"/>
      <c r="AE51" s="147"/>
      <c r="AF51" s="147"/>
      <c r="AG51" s="147"/>
      <c r="AH51" s="147"/>
      <c r="AI51" s="184"/>
      <c r="AJ51" s="147"/>
      <c r="AK51" s="147"/>
      <c r="AL51" s="147"/>
      <c r="AM51" s="147"/>
      <c r="AN51" s="147"/>
      <c r="AO51" s="147"/>
      <c r="AP51" s="147"/>
      <c r="AQ51" s="147"/>
      <c r="AR51" s="147"/>
      <c r="AT51" s="147"/>
      <c r="AU51" s="147"/>
      <c r="AV51" s="147"/>
      <c r="AW51" s="147"/>
      <c r="AX51" s="147"/>
      <c r="AY51" s="147"/>
      <c r="AZ51" s="147"/>
      <c r="BA51" s="147"/>
      <c r="BB51" s="147"/>
    </row>
    <row r="52" spans="1:54" x14ac:dyDescent="0.2">
      <c r="A52" s="165" t="str" cm="1">
        <f t="array" ref="A52">'Entête '!$C$8:$C$8</f>
        <v>Entite_test (liste déroulante)</v>
      </c>
      <c r="B52" s="195" t="s">
        <v>586</v>
      </c>
      <c r="C52" s="196" t="s">
        <v>44</v>
      </c>
      <c r="D52" s="197"/>
      <c r="E52" s="197"/>
      <c r="F52" s="197"/>
      <c r="G52" s="197"/>
      <c r="H52" s="197"/>
      <c r="I52" s="197"/>
      <c r="J52" s="197"/>
      <c r="K52" s="197"/>
      <c r="L52" s="197"/>
      <c r="M52" s="184"/>
      <c r="N52" s="198"/>
      <c r="O52" s="198"/>
      <c r="P52" s="198"/>
      <c r="Q52" s="198"/>
      <c r="R52" s="198"/>
      <c r="S52" s="198"/>
      <c r="T52" s="198"/>
      <c r="U52" s="198"/>
      <c r="V52" s="198"/>
      <c r="W52" s="185"/>
      <c r="X52" s="196" t="s">
        <v>587</v>
      </c>
      <c r="Y52" s="196" t="s">
        <v>46</v>
      </c>
      <c r="Z52" s="147"/>
      <c r="AA52" s="147"/>
      <c r="AB52" s="147"/>
      <c r="AC52" s="147"/>
      <c r="AD52" s="147"/>
      <c r="AE52" s="147"/>
      <c r="AF52" s="147"/>
      <c r="AG52" s="147"/>
      <c r="AH52" s="147"/>
      <c r="AI52" s="184"/>
      <c r="AJ52" s="147"/>
      <c r="AK52" s="147"/>
      <c r="AL52" s="147"/>
      <c r="AM52" s="147"/>
      <c r="AN52" s="147"/>
      <c r="AO52" s="147"/>
      <c r="AP52" s="147"/>
      <c r="AQ52" s="147"/>
      <c r="AR52" s="147"/>
      <c r="AT52" s="147"/>
      <c r="AU52" s="147"/>
      <c r="AV52" s="147"/>
      <c r="AW52" s="147"/>
      <c r="AX52" s="147"/>
      <c r="AY52" s="147"/>
      <c r="AZ52" s="147"/>
      <c r="BA52" s="147"/>
      <c r="BB52" s="147"/>
    </row>
    <row r="53" spans="1:54" x14ac:dyDescent="0.2">
      <c r="A53" s="165" t="str" cm="1">
        <f t="array" ref="A53">'Entête '!$C$8:$C$8</f>
        <v>Entite_test (liste déroulante)</v>
      </c>
      <c r="B53" s="195" t="s">
        <v>588</v>
      </c>
      <c r="C53" s="196" t="s">
        <v>44</v>
      </c>
      <c r="D53" s="197"/>
      <c r="E53" s="197"/>
      <c r="F53" s="197"/>
      <c r="G53" s="197"/>
      <c r="H53" s="197"/>
      <c r="I53" s="197"/>
      <c r="J53" s="197"/>
      <c r="K53" s="197"/>
      <c r="L53" s="197"/>
      <c r="M53" s="184"/>
      <c r="N53" s="198"/>
      <c r="O53" s="198"/>
      <c r="P53" s="198"/>
      <c r="Q53" s="198"/>
      <c r="R53" s="198"/>
      <c r="S53" s="198"/>
      <c r="T53" s="198"/>
      <c r="U53" s="198"/>
      <c r="V53" s="198"/>
      <c r="W53" s="185"/>
      <c r="X53" s="196" t="s">
        <v>589</v>
      </c>
      <c r="Y53" s="196" t="s">
        <v>46</v>
      </c>
      <c r="Z53" s="147"/>
      <c r="AA53" s="147"/>
      <c r="AB53" s="147"/>
      <c r="AC53" s="147"/>
      <c r="AD53" s="147"/>
      <c r="AE53" s="147"/>
      <c r="AF53" s="147"/>
      <c r="AG53" s="147"/>
      <c r="AH53" s="147"/>
      <c r="AI53" s="184"/>
      <c r="AJ53" s="147"/>
      <c r="AK53" s="147"/>
      <c r="AL53" s="147"/>
      <c r="AM53" s="147"/>
      <c r="AN53" s="147"/>
      <c r="AO53" s="147"/>
      <c r="AP53" s="147"/>
      <c r="AQ53" s="147"/>
      <c r="AR53" s="147"/>
      <c r="AT53" s="147"/>
      <c r="AU53" s="147"/>
      <c r="AV53" s="147"/>
      <c r="AW53" s="147"/>
      <c r="AX53" s="147"/>
      <c r="AY53" s="147"/>
      <c r="AZ53" s="147"/>
      <c r="BA53" s="147"/>
      <c r="BB53" s="147"/>
    </row>
    <row r="54" spans="1:54" x14ac:dyDescent="0.2">
      <c r="A54" s="165" t="str" cm="1">
        <f t="array" ref="A54">'Entête '!$C$8:$C$8</f>
        <v>Entite_test (liste déroulante)</v>
      </c>
      <c r="B54" s="195" t="s">
        <v>590</v>
      </c>
      <c r="C54" s="196" t="s">
        <v>44</v>
      </c>
      <c r="D54" s="197"/>
      <c r="E54" s="197"/>
      <c r="F54" s="197"/>
      <c r="G54" s="197"/>
      <c r="H54" s="197"/>
      <c r="I54" s="197"/>
      <c r="J54" s="197"/>
      <c r="K54" s="197"/>
      <c r="L54" s="197"/>
      <c r="M54" s="184"/>
      <c r="N54" s="198"/>
      <c r="O54" s="198"/>
      <c r="P54" s="198"/>
      <c r="Q54" s="198"/>
      <c r="R54" s="198"/>
      <c r="S54" s="198"/>
      <c r="T54" s="198"/>
      <c r="U54" s="198"/>
      <c r="V54" s="198"/>
      <c r="W54" s="185"/>
      <c r="X54" s="196" t="s">
        <v>591</v>
      </c>
      <c r="Y54" s="196" t="s">
        <v>46</v>
      </c>
      <c r="Z54" s="147"/>
      <c r="AA54" s="147"/>
      <c r="AB54" s="147"/>
      <c r="AC54" s="147"/>
      <c r="AD54" s="147"/>
      <c r="AE54" s="147"/>
      <c r="AF54" s="147"/>
      <c r="AG54" s="147"/>
      <c r="AH54" s="147"/>
      <c r="AI54" s="184"/>
      <c r="AJ54" s="147"/>
      <c r="AK54" s="147"/>
      <c r="AL54" s="147"/>
      <c r="AM54" s="147"/>
      <c r="AN54" s="147"/>
      <c r="AO54" s="147"/>
      <c r="AP54" s="147"/>
      <c r="AQ54" s="147"/>
      <c r="AR54" s="147"/>
      <c r="AT54" s="147"/>
      <c r="AU54" s="147"/>
      <c r="AV54" s="147"/>
      <c r="AW54" s="147"/>
      <c r="AX54" s="147"/>
      <c r="AY54" s="147"/>
      <c r="AZ54" s="147"/>
      <c r="BA54" s="147"/>
      <c r="BB54" s="147"/>
    </row>
    <row r="55" spans="1:54" x14ac:dyDescent="0.2">
      <c r="A55" s="165" t="str" cm="1">
        <f t="array" ref="A55">'Entête '!$C$8:$C$8</f>
        <v>Entite_test (liste déroulante)</v>
      </c>
      <c r="B55" s="195" t="s">
        <v>592</v>
      </c>
      <c r="C55" s="196" t="s">
        <v>44</v>
      </c>
      <c r="D55" s="197"/>
      <c r="E55" s="197"/>
      <c r="F55" s="197"/>
      <c r="G55" s="197"/>
      <c r="H55" s="197"/>
      <c r="I55" s="197"/>
      <c r="J55" s="197"/>
      <c r="K55" s="197"/>
      <c r="L55" s="197"/>
      <c r="M55" s="184"/>
      <c r="N55" s="198"/>
      <c r="O55" s="198"/>
      <c r="P55" s="198"/>
      <c r="Q55" s="198"/>
      <c r="R55" s="198"/>
      <c r="S55" s="198"/>
      <c r="T55" s="198"/>
      <c r="U55" s="198"/>
      <c r="V55" s="198"/>
      <c r="W55" s="185"/>
      <c r="X55" s="196" t="s">
        <v>593</v>
      </c>
      <c r="Y55" s="196" t="s">
        <v>46</v>
      </c>
      <c r="Z55" s="147"/>
      <c r="AA55" s="147"/>
      <c r="AB55" s="147"/>
      <c r="AC55" s="147"/>
      <c r="AD55" s="147"/>
      <c r="AE55" s="147"/>
      <c r="AF55" s="147"/>
      <c r="AG55" s="147"/>
      <c r="AH55" s="147"/>
      <c r="AI55" s="184"/>
      <c r="AJ55" s="147"/>
      <c r="AK55" s="147"/>
      <c r="AL55" s="147"/>
      <c r="AM55" s="147"/>
      <c r="AN55" s="147"/>
      <c r="AO55" s="147"/>
      <c r="AP55" s="147"/>
      <c r="AQ55" s="147"/>
      <c r="AR55" s="147"/>
      <c r="AT55" s="147"/>
      <c r="AU55" s="147"/>
      <c r="AV55" s="147"/>
      <c r="AW55" s="147"/>
      <c r="AX55" s="147"/>
      <c r="AY55" s="147"/>
      <c r="AZ55" s="147"/>
      <c r="BA55" s="147"/>
      <c r="BB55" s="147"/>
    </row>
    <row r="56" spans="1:54" x14ac:dyDescent="0.2">
      <c r="A56" s="165" t="str" cm="1">
        <f t="array" ref="A56">'Entête '!$C$8:$C$8</f>
        <v>Entite_test (liste déroulante)</v>
      </c>
      <c r="B56" s="195" t="s">
        <v>594</v>
      </c>
      <c r="C56" s="196" t="s">
        <v>44</v>
      </c>
      <c r="D56" s="197"/>
      <c r="E56" s="197"/>
      <c r="F56" s="197"/>
      <c r="G56" s="197"/>
      <c r="H56" s="197"/>
      <c r="I56" s="197"/>
      <c r="J56" s="197"/>
      <c r="K56" s="197"/>
      <c r="L56" s="197"/>
      <c r="M56" s="184"/>
      <c r="N56" s="198"/>
      <c r="O56" s="198"/>
      <c r="P56" s="198"/>
      <c r="Q56" s="198"/>
      <c r="R56" s="198"/>
      <c r="S56" s="198"/>
      <c r="T56" s="198"/>
      <c r="U56" s="198"/>
      <c r="V56" s="198"/>
      <c r="W56" s="185"/>
      <c r="X56" s="196" t="s">
        <v>595</v>
      </c>
      <c r="Y56" s="196" t="s">
        <v>46</v>
      </c>
      <c r="Z56" s="147"/>
      <c r="AA56" s="147"/>
      <c r="AB56" s="147"/>
      <c r="AC56" s="147"/>
      <c r="AD56" s="147"/>
      <c r="AE56" s="147"/>
      <c r="AF56" s="147"/>
      <c r="AG56" s="147"/>
      <c r="AH56" s="147"/>
      <c r="AI56" s="184"/>
      <c r="AJ56" s="147"/>
      <c r="AK56" s="147"/>
      <c r="AL56" s="147"/>
      <c r="AM56" s="147"/>
      <c r="AN56" s="147"/>
      <c r="AO56" s="147"/>
      <c r="AP56" s="147"/>
      <c r="AQ56" s="147"/>
      <c r="AR56" s="147"/>
      <c r="AT56" s="147"/>
      <c r="AU56" s="147"/>
      <c r="AV56" s="147"/>
      <c r="AW56" s="147"/>
      <c r="AX56" s="147"/>
      <c r="AY56" s="147"/>
      <c r="AZ56" s="147"/>
      <c r="BA56" s="147"/>
      <c r="BB56" s="147"/>
    </row>
    <row r="57" spans="1:54" x14ac:dyDescent="0.2">
      <c r="A57" s="165" t="str" cm="1">
        <f t="array" ref="A57">'Entête '!$C$8:$C$8</f>
        <v>Entite_test (liste déroulante)</v>
      </c>
      <c r="B57" s="195" t="s">
        <v>596</v>
      </c>
      <c r="C57" s="196" t="s">
        <v>44</v>
      </c>
      <c r="D57" s="197"/>
      <c r="E57" s="197"/>
      <c r="F57" s="197"/>
      <c r="G57" s="197"/>
      <c r="H57" s="197"/>
      <c r="I57" s="197"/>
      <c r="J57" s="197"/>
      <c r="K57" s="197"/>
      <c r="L57" s="197"/>
      <c r="M57" s="184"/>
      <c r="N57" s="198"/>
      <c r="O57" s="198"/>
      <c r="P57" s="198"/>
      <c r="Q57" s="198"/>
      <c r="R57" s="198"/>
      <c r="S57" s="198"/>
      <c r="T57" s="198"/>
      <c r="U57" s="198"/>
      <c r="V57" s="198"/>
      <c r="W57" s="185"/>
      <c r="X57" s="196" t="s">
        <v>597</v>
      </c>
      <c r="Y57" s="196" t="s">
        <v>46</v>
      </c>
      <c r="Z57" s="147"/>
      <c r="AA57" s="147"/>
      <c r="AB57" s="147"/>
      <c r="AC57" s="147"/>
      <c r="AD57" s="147"/>
      <c r="AE57" s="147"/>
      <c r="AF57" s="147"/>
      <c r="AG57" s="147"/>
      <c r="AH57" s="147"/>
      <c r="AI57" s="184"/>
      <c r="AJ57" s="147"/>
      <c r="AK57" s="147"/>
      <c r="AL57" s="147"/>
      <c r="AM57" s="147"/>
      <c r="AN57" s="147"/>
      <c r="AO57" s="147"/>
      <c r="AP57" s="147"/>
      <c r="AQ57" s="147"/>
      <c r="AR57" s="147"/>
      <c r="AT57" s="147"/>
      <c r="AU57" s="147"/>
      <c r="AV57" s="147"/>
      <c r="AW57" s="147"/>
      <c r="AX57" s="147"/>
      <c r="AY57" s="147"/>
      <c r="AZ57" s="147"/>
      <c r="BA57" s="147"/>
      <c r="BB57" s="147"/>
    </row>
    <row r="58" spans="1:54" x14ac:dyDescent="0.2">
      <c r="A58" s="165" t="str" cm="1">
        <f t="array" ref="A58">'Entête '!$C$8:$C$8</f>
        <v>Entite_test (liste déroulante)</v>
      </c>
      <c r="B58" s="195" t="s">
        <v>598</v>
      </c>
      <c r="C58" s="196" t="s">
        <v>44</v>
      </c>
      <c r="D58" s="197"/>
      <c r="E58" s="197"/>
      <c r="F58" s="197"/>
      <c r="G58" s="197"/>
      <c r="H58" s="197"/>
      <c r="I58" s="197"/>
      <c r="J58" s="197"/>
      <c r="K58" s="197"/>
      <c r="L58" s="197"/>
      <c r="M58" s="184"/>
      <c r="N58" s="198"/>
      <c r="O58" s="198"/>
      <c r="P58" s="198"/>
      <c r="Q58" s="198"/>
      <c r="R58" s="198"/>
      <c r="S58" s="198"/>
      <c r="T58" s="198"/>
      <c r="U58" s="198"/>
      <c r="V58" s="198"/>
      <c r="W58" s="185"/>
      <c r="X58" s="196" t="s">
        <v>599</v>
      </c>
      <c r="Y58" s="196" t="s">
        <v>46</v>
      </c>
      <c r="Z58" s="147"/>
      <c r="AA58" s="147"/>
      <c r="AB58" s="147"/>
      <c r="AC58" s="147"/>
      <c r="AD58" s="147"/>
      <c r="AE58" s="147"/>
      <c r="AF58" s="147"/>
      <c r="AG58" s="147"/>
      <c r="AH58" s="147"/>
      <c r="AI58" s="184"/>
      <c r="AJ58" s="147"/>
      <c r="AK58" s="147"/>
      <c r="AL58" s="147"/>
      <c r="AM58" s="147"/>
      <c r="AN58" s="147"/>
      <c r="AO58" s="147"/>
      <c r="AP58" s="147"/>
      <c r="AQ58" s="147"/>
      <c r="AR58" s="147"/>
      <c r="AT58" s="147"/>
      <c r="AU58" s="147"/>
      <c r="AV58" s="147"/>
      <c r="AW58" s="147"/>
      <c r="AX58" s="147"/>
      <c r="AY58" s="147"/>
      <c r="AZ58" s="147"/>
      <c r="BA58" s="147"/>
      <c r="BB58" s="147"/>
    </row>
    <row r="59" spans="1:54" x14ac:dyDescent="0.2">
      <c r="A59" s="165" t="str" cm="1">
        <f t="array" ref="A59">'Entête '!$C$8:$C$8</f>
        <v>Entite_test (liste déroulante)</v>
      </c>
      <c r="B59" s="195" t="s">
        <v>600</v>
      </c>
      <c r="C59" s="196" t="s">
        <v>44</v>
      </c>
      <c r="D59" s="197"/>
      <c r="E59" s="197"/>
      <c r="F59" s="197"/>
      <c r="G59" s="197"/>
      <c r="H59" s="197"/>
      <c r="I59" s="197"/>
      <c r="J59" s="197"/>
      <c r="K59" s="197"/>
      <c r="L59" s="197"/>
      <c r="M59" s="184"/>
      <c r="N59" s="198"/>
      <c r="O59" s="198"/>
      <c r="P59" s="198"/>
      <c r="Q59" s="198"/>
      <c r="R59" s="198"/>
      <c r="S59" s="198"/>
      <c r="T59" s="198"/>
      <c r="U59" s="198"/>
      <c r="V59" s="198"/>
      <c r="W59" s="185"/>
      <c r="X59" s="196" t="s">
        <v>601</v>
      </c>
      <c r="Y59" s="196" t="s">
        <v>46</v>
      </c>
      <c r="Z59" s="147"/>
      <c r="AA59" s="147"/>
      <c r="AB59" s="147"/>
      <c r="AC59" s="147"/>
      <c r="AD59" s="147"/>
      <c r="AE59" s="147"/>
      <c r="AF59" s="147"/>
      <c r="AG59" s="147"/>
      <c r="AH59" s="147"/>
      <c r="AI59" s="184"/>
      <c r="AJ59" s="147"/>
      <c r="AK59" s="147"/>
      <c r="AL59" s="147"/>
      <c r="AM59" s="147"/>
      <c r="AN59" s="147"/>
      <c r="AO59" s="147"/>
      <c r="AP59" s="147"/>
      <c r="AQ59" s="147"/>
      <c r="AR59" s="147"/>
      <c r="AT59" s="147"/>
      <c r="AU59" s="147"/>
      <c r="AV59" s="147"/>
      <c r="AW59" s="147"/>
      <c r="AX59" s="147"/>
      <c r="AY59" s="147"/>
      <c r="AZ59" s="147"/>
      <c r="BA59" s="147"/>
      <c r="BB59" s="147"/>
    </row>
    <row r="60" spans="1:54" x14ac:dyDescent="0.2">
      <c r="A60" s="165" t="str" cm="1">
        <f t="array" ref="A60">'Entête '!$C$8:$C$8</f>
        <v>Entite_test (liste déroulante)</v>
      </c>
      <c r="B60" s="195" t="s">
        <v>602</v>
      </c>
      <c r="C60" s="196" t="s">
        <v>44</v>
      </c>
      <c r="D60" s="197"/>
      <c r="E60" s="197"/>
      <c r="F60" s="197"/>
      <c r="G60" s="197"/>
      <c r="H60" s="197"/>
      <c r="I60" s="197"/>
      <c r="J60" s="197"/>
      <c r="K60" s="197"/>
      <c r="L60" s="197"/>
      <c r="M60" s="184"/>
      <c r="N60" s="198"/>
      <c r="O60" s="198"/>
      <c r="P60" s="198"/>
      <c r="Q60" s="198"/>
      <c r="R60" s="198"/>
      <c r="S60" s="198"/>
      <c r="T60" s="198"/>
      <c r="U60" s="198"/>
      <c r="V60" s="198"/>
      <c r="W60" s="185"/>
      <c r="X60" s="196" t="s">
        <v>603</v>
      </c>
      <c r="Y60" s="196" t="s">
        <v>46</v>
      </c>
      <c r="Z60" s="147"/>
      <c r="AA60" s="147"/>
      <c r="AB60" s="147"/>
      <c r="AC60" s="147"/>
      <c r="AD60" s="147"/>
      <c r="AE60" s="147"/>
      <c r="AF60" s="147"/>
      <c r="AG60" s="147"/>
      <c r="AH60" s="147"/>
      <c r="AI60" s="184"/>
      <c r="AJ60" s="147"/>
      <c r="AK60" s="147"/>
      <c r="AL60" s="147"/>
      <c r="AM60" s="147"/>
      <c r="AN60" s="147"/>
      <c r="AO60" s="147"/>
      <c r="AP60" s="147"/>
      <c r="AQ60" s="147"/>
      <c r="AR60" s="147"/>
      <c r="AT60" s="147"/>
      <c r="AU60" s="147"/>
      <c r="AV60" s="147"/>
      <c r="AW60" s="147"/>
      <c r="AX60" s="147"/>
      <c r="AY60" s="147"/>
      <c r="AZ60" s="147"/>
      <c r="BA60" s="147"/>
      <c r="BB60" s="147"/>
    </row>
    <row r="61" spans="1:54" x14ac:dyDescent="0.2">
      <c r="A61" s="165" t="str" cm="1">
        <f t="array" ref="A61">'Entête '!$C$8:$C$8</f>
        <v>Entite_test (liste déroulante)</v>
      </c>
      <c r="B61" s="195" t="s">
        <v>604</v>
      </c>
      <c r="C61" s="196" t="s">
        <v>44</v>
      </c>
      <c r="D61" s="197"/>
      <c r="E61" s="197"/>
      <c r="F61" s="197"/>
      <c r="G61" s="197"/>
      <c r="H61" s="197"/>
      <c r="I61" s="197"/>
      <c r="J61" s="197"/>
      <c r="K61" s="197"/>
      <c r="L61" s="197"/>
      <c r="M61" s="184"/>
      <c r="N61" s="198"/>
      <c r="O61" s="198"/>
      <c r="P61" s="198"/>
      <c r="Q61" s="198"/>
      <c r="R61" s="198"/>
      <c r="S61" s="198"/>
      <c r="T61" s="198"/>
      <c r="U61" s="198"/>
      <c r="V61" s="198"/>
      <c r="W61" s="185"/>
      <c r="X61" s="196" t="s">
        <v>605</v>
      </c>
      <c r="Y61" s="196" t="s">
        <v>46</v>
      </c>
      <c r="Z61" s="147"/>
      <c r="AA61" s="147"/>
      <c r="AB61" s="147"/>
      <c r="AC61" s="147"/>
      <c r="AD61" s="147"/>
      <c r="AE61" s="147"/>
      <c r="AF61" s="147"/>
      <c r="AG61" s="147"/>
      <c r="AH61" s="147"/>
      <c r="AI61" s="184"/>
      <c r="AJ61" s="147"/>
      <c r="AK61" s="147"/>
      <c r="AL61" s="147"/>
      <c r="AM61" s="147"/>
      <c r="AN61" s="147"/>
      <c r="AO61" s="147"/>
      <c r="AP61" s="147"/>
      <c r="AQ61" s="147"/>
      <c r="AR61" s="147"/>
      <c r="AT61" s="147"/>
      <c r="AU61" s="147"/>
      <c r="AV61" s="147"/>
      <c r="AW61" s="147"/>
      <c r="AX61" s="147"/>
      <c r="AY61" s="147"/>
      <c r="AZ61" s="147"/>
      <c r="BA61" s="147"/>
      <c r="BB61" s="147"/>
    </row>
    <row r="62" spans="1:54" x14ac:dyDescent="0.2">
      <c r="A62" s="165" t="str" cm="1">
        <f t="array" ref="A62">'Entête '!$C$8:$C$8</f>
        <v>Entite_test (liste déroulante)</v>
      </c>
      <c r="B62" s="195" t="s">
        <v>606</v>
      </c>
      <c r="C62" s="196" t="s">
        <v>44</v>
      </c>
      <c r="D62" s="197"/>
      <c r="E62" s="197"/>
      <c r="F62" s="197"/>
      <c r="G62" s="197"/>
      <c r="H62" s="197"/>
      <c r="I62" s="197"/>
      <c r="J62" s="197"/>
      <c r="K62" s="197"/>
      <c r="L62" s="197"/>
      <c r="M62" s="184"/>
      <c r="N62" s="198"/>
      <c r="O62" s="198"/>
      <c r="P62" s="198"/>
      <c r="Q62" s="198"/>
      <c r="R62" s="198"/>
      <c r="S62" s="198"/>
      <c r="T62" s="198"/>
      <c r="U62" s="198"/>
      <c r="V62" s="198"/>
      <c r="W62" s="185"/>
      <c r="X62" s="196" t="s">
        <v>607</v>
      </c>
      <c r="Y62" s="196" t="s">
        <v>46</v>
      </c>
      <c r="Z62" s="147"/>
      <c r="AA62" s="147"/>
      <c r="AB62" s="147"/>
      <c r="AC62" s="147"/>
      <c r="AD62" s="147"/>
      <c r="AE62" s="147"/>
      <c r="AF62" s="147"/>
      <c r="AG62" s="147"/>
      <c r="AH62" s="147"/>
      <c r="AI62" s="184"/>
      <c r="AJ62" s="147"/>
      <c r="AK62" s="147"/>
      <c r="AL62" s="147"/>
      <c r="AM62" s="147"/>
      <c r="AN62" s="147"/>
      <c r="AO62" s="147"/>
      <c r="AP62" s="147"/>
      <c r="AQ62" s="147"/>
      <c r="AR62" s="147"/>
      <c r="AT62" s="147"/>
      <c r="AU62" s="147"/>
      <c r="AV62" s="147"/>
      <c r="AW62" s="147"/>
      <c r="AX62" s="147"/>
      <c r="AY62" s="147"/>
      <c r="AZ62" s="147"/>
      <c r="BA62" s="147"/>
      <c r="BB62" s="147"/>
    </row>
    <row r="63" spans="1:54" x14ac:dyDescent="0.2">
      <c r="A63" s="165" t="str" cm="1">
        <f t="array" ref="A63">'Entête '!$C$8:$C$8</f>
        <v>Entite_test (liste déroulante)</v>
      </c>
      <c r="B63" s="195" t="s">
        <v>608</v>
      </c>
      <c r="C63" s="196" t="s">
        <v>44</v>
      </c>
      <c r="D63" s="197"/>
      <c r="E63" s="197"/>
      <c r="F63" s="197"/>
      <c r="G63" s="197"/>
      <c r="H63" s="197"/>
      <c r="I63" s="197"/>
      <c r="J63" s="197"/>
      <c r="K63" s="197"/>
      <c r="L63" s="197"/>
      <c r="M63" s="184"/>
      <c r="N63" s="198"/>
      <c r="O63" s="198"/>
      <c r="P63" s="198"/>
      <c r="Q63" s="198"/>
      <c r="R63" s="198"/>
      <c r="S63" s="198"/>
      <c r="T63" s="198"/>
      <c r="U63" s="198"/>
      <c r="V63" s="198"/>
      <c r="W63" s="185"/>
      <c r="X63" s="196" t="s">
        <v>609</v>
      </c>
      <c r="Y63" s="196" t="s">
        <v>46</v>
      </c>
      <c r="Z63" s="147"/>
      <c r="AA63" s="147"/>
      <c r="AB63" s="147"/>
      <c r="AC63" s="147"/>
      <c r="AD63" s="147"/>
      <c r="AE63" s="147"/>
      <c r="AF63" s="147"/>
      <c r="AG63" s="147"/>
      <c r="AH63" s="147"/>
      <c r="AI63" s="184"/>
      <c r="AJ63" s="147"/>
      <c r="AK63" s="147"/>
      <c r="AL63" s="147"/>
      <c r="AM63" s="147"/>
      <c r="AN63" s="147"/>
      <c r="AO63" s="147"/>
      <c r="AP63" s="147"/>
      <c r="AQ63" s="147"/>
      <c r="AR63" s="147"/>
      <c r="AT63" s="147"/>
      <c r="AU63" s="147"/>
      <c r="AV63" s="147"/>
      <c r="AW63" s="147"/>
      <c r="AX63" s="147"/>
      <c r="AY63" s="147"/>
      <c r="AZ63" s="147"/>
      <c r="BA63" s="147"/>
      <c r="BB63" s="147"/>
    </row>
    <row r="64" spans="1:54" x14ac:dyDescent="0.2">
      <c r="A64" s="165" t="str" cm="1">
        <f t="array" ref="A64">'Entête '!$C$8:$C$8</f>
        <v>Entite_test (liste déroulante)</v>
      </c>
      <c r="B64" s="195" t="s">
        <v>610</v>
      </c>
      <c r="C64" s="196" t="s">
        <v>44</v>
      </c>
      <c r="D64" s="197"/>
      <c r="E64" s="197"/>
      <c r="F64" s="197"/>
      <c r="G64" s="197"/>
      <c r="H64" s="197"/>
      <c r="I64" s="197"/>
      <c r="J64" s="197"/>
      <c r="K64" s="197"/>
      <c r="L64" s="197"/>
      <c r="M64" s="184"/>
      <c r="N64" s="198"/>
      <c r="O64" s="198"/>
      <c r="P64" s="198"/>
      <c r="Q64" s="198"/>
      <c r="R64" s="198"/>
      <c r="S64" s="198"/>
      <c r="T64" s="198"/>
      <c r="U64" s="198"/>
      <c r="V64" s="198"/>
      <c r="W64" s="185"/>
      <c r="X64" s="196" t="s">
        <v>611</v>
      </c>
      <c r="Y64" s="196" t="s">
        <v>46</v>
      </c>
      <c r="Z64" s="147"/>
      <c r="AA64" s="147"/>
      <c r="AB64" s="147"/>
      <c r="AC64" s="147"/>
      <c r="AD64" s="147"/>
      <c r="AE64" s="147"/>
      <c r="AF64" s="147"/>
      <c r="AG64" s="147"/>
      <c r="AH64" s="147"/>
      <c r="AI64" s="184"/>
      <c r="AJ64" s="147"/>
      <c r="AK64" s="147"/>
      <c r="AL64" s="147"/>
      <c r="AM64" s="147"/>
      <c r="AN64" s="147"/>
      <c r="AO64" s="147"/>
      <c r="AP64" s="147"/>
      <c r="AQ64" s="147"/>
      <c r="AR64" s="147"/>
      <c r="AT64" s="147"/>
      <c r="AU64" s="147"/>
      <c r="AV64" s="147"/>
      <c r="AW64" s="147"/>
      <c r="AX64" s="147"/>
      <c r="AY64" s="147"/>
      <c r="AZ64" s="147"/>
      <c r="BA64" s="147"/>
      <c r="BB64" s="147"/>
    </row>
  </sheetData>
  <sheetProtection algorithmName="SHA-512" hashValue="Lkhrgetoi4duuQQVBHZZA/a+9hBOxaxPJvkBP2PmTey0tmBzUvbY1Sxdbr6BSAD5cMirIbtFeT9C3RTpuMps7g==" saltValue="c4GZFSFpKA+PbPujoNENoA==" spinCount="100000" sheet="1" objects="1" scenarios="1"/>
  <mergeCells count="5">
    <mergeCell ref="AJ3:AR3"/>
    <mergeCell ref="AT3:BB3"/>
    <mergeCell ref="N3:V3"/>
    <mergeCell ref="D3:L3"/>
    <mergeCell ref="X3:AH3"/>
  </mergeCells>
  <phoneticPr fontId="30" type="noConversion"/>
  <conditionalFormatting sqref="BV4">
    <cfRule type="colorScale" priority="2">
      <colorScale>
        <cfvo type="min"/>
        <cfvo type="percentile" val="50"/>
        <cfvo type="max"/>
        <color rgb="FF63BE7B"/>
        <color rgb="FFFFEB84"/>
        <color rgb="FFF8696B"/>
      </colorScale>
    </cfRule>
  </conditionalFormatting>
  <conditionalFormatting sqref="BV5:BV10">
    <cfRule type="colorScale" priority="21">
      <colorScale>
        <cfvo type="min"/>
        <cfvo type="percentile" val="50"/>
        <cfvo type="max"/>
        <color rgb="FF63BE7B"/>
        <color rgb="FFFFEB84"/>
        <color rgb="FFF8696B"/>
      </colorScale>
    </cfRule>
  </conditionalFormatting>
  <pageMargins left="0.74803149606299213" right="0.74803149606299213" top="0.98425196850393704" bottom="0.98425196850393704" header="0.51181102362204722" footer="0.51181102362204722"/>
  <pageSetup paperSize="9" scale="91" orientation="landscape" horizontalDpi="1200" verticalDpi="1200" r:id="rId1"/>
  <headerFooter alignWithMargins="0">
    <oddHeader>&amp;R3J-CONSULT sa</oddHeader>
    <oddFooter>&amp;L&amp;F&amp;R&amp;A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3E276-2305-480C-AA12-CFAEAE59315E}">
  <sheetPr codeName="Feuil5">
    <tabColor rgb="FF00B050"/>
    <pageSetUpPr fitToPage="1"/>
  </sheetPr>
  <dimension ref="A1:AI104"/>
  <sheetViews>
    <sheetView zoomScale="85" zoomScaleNormal="85" workbookViewId="0">
      <pane xSplit="1" ySplit="4" topLeftCell="B5" activePane="bottomRight" state="frozen"/>
      <selection pane="topRight" activeCell="B1" sqref="B1"/>
      <selection pane="bottomLeft" activeCell="A5" sqref="A5"/>
      <selection pane="bottomRight" activeCell="H71" sqref="H71"/>
    </sheetView>
  </sheetViews>
  <sheetFormatPr baseColWidth="10" defaultColWidth="9.140625" defaultRowHeight="15" outlineLevelCol="1" x14ac:dyDescent="0.25"/>
  <cols>
    <col min="1" max="1" width="11.85546875" customWidth="1"/>
    <col min="2" max="2" width="28.85546875" bestFit="1" customWidth="1"/>
    <col min="3" max="3" width="9.7109375" bestFit="1" customWidth="1"/>
    <col min="4" max="4" width="26.42578125" customWidth="1"/>
    <col min="5" max="5" width="35.140625" customWidth="1"/>
    <col min="6" max="6" width="17.140625" customWidth="1" outlineLevel="1"/>
    <col min="7" max="7" width="17.28515625" customWidth="1" outlineLevel="1"/>
    <col min="8" max="8" width="17.85546875" customWidth="1" outlineLevel="1"/>
    <col min="9" max="9" width="17" customWidth="1" outlineLevel="1"/>
    <col min="10" max="10" width="18" customWidth="1"/>
    <col min="11" max="11" width="17.5703125" customWidth="1" outlineLevel="1"/>
    <col min="12" max="13" width="19" customWidth="1" outlineLevel="1"/>
    <col min="14" max="14" width="10.140625" customWidth="1" outlineLevel="1"/>
    <col min="15" max="19" width="9.140625" customWidth="1"/>
    <col min="20" max="20" width="9.140625" style="23" customWidth="1"/>
    <col min="21" max="25" width="9.140625" customWidth="1"/>
    <col min="26" max="33" width="11.28515625" bestFit="1" customWidth="1"/>
    <col min="34" max="34" width="9.140625" customWidth="1"/>
    <col min="35" max="35" width="14.28515625" bestFit="1" customWidth="1"/>
    <col min="36" max="36" width="9.140625" customWidth="1"/>
  </cols>
  <sheetData>
    <row r="1" spans="1:35" ht="28.5" x14ac:dyDescent="0.25">
      <c r="A1" s="107" t="s">
        <v>92</v>
      </c>
      <c r="B1" s="108"/>
      <c r="C1" s="108"/>
      <c r="D1" s="108"/>
      <c r="E1" s="63"/>
      <c r="F1" s="22"/>
      <c r="G1" s="22"/>
      <c r="H1" s="22"/>
      <c r="I1" s="22"/>
    </row>
    <row r="2" spans="1:35" ht="15.75" x14ac:dyDescent="0.25">
      <c r="A2" s="24"/>
      <c r="B2" s="24"/>
      <c r="J2" s="25">
        <f>SUM(J5:J225)</f>
        <v>0</v>
      </c>
      <c r="O2" s="25">
        <f>SUM(O5:O225)</f>
        <v>0</v>
      </c>
      <c r="T2" s="25"/>
      <c r="W2" s="26"/>
      <c r="X2" s="26"/>
      <c r="AI2" s="26"/>
    </row>
    <row r="3" spans="1:35" ht="15.75" x14ac:dyDescent="0.25">
      <c r="A3" s="24"/>
      <c r="B3" s="24"/>
      <c r="F3" s="253" t="s">
        <v>93</v>
      </c>
      <c r="G3" s="253"/>
      <c r="H3" s="253"/>
      <c r="I3" s="253"/>
      <c r="J3" s="253"/>
      <c r="K3" s="253"/>
      <c r="L3" s="253"/>
      <c r="M3" s="253"/>
      <c r="N3" s="253"/>
      <c r="O3" s="253"/>
      <c r="P3" s="253"/>
      <c r="Q3" s="253"/>
      <c r="R3" s="253"/>
      <c r="T3" s="25"/>
      <c r="W3" s="254" t="s">
        <v>94</v>
      </c>
      <c r="X3" s="254"/>
      <c r="Z3" s="251" t="s">
        <v>203</v>
      </c>
      <c r="AA3" s="252"/>
      <c r="AB3" s="252"/>
      <c r="AC3" s="252"/>
      <c r="AD3" s="252"/>
      <c r="AE3" s="252"/>
      <c r="AF3" s="252"/>
      <c r="AG3" s="252"/>
      <c r="AH3" s="252"/>
    </row>
    <row r="4" spans="1:35" ht="30" x14ac:dyDescent="0.25">
      <c r="A4" s="27" t="s">
        <v>95</v>
      </c>
      <c r="B4" s="27" t="s">
        <v>96</v>
      </c>
      <c r="C4" s="27" t="s">
        <v>97</v>
      </c>
      <c r="D4" s="27" t="s">
        <v>98</v>
      </c>
      <c r="E4" s="29" t="s">
        <v>99</v>
      </c>
      <c r="F4" s="29" t="s">
        <v>100</v>
      </c>
      <c r="G4" s="29" t="s">
        <v>101</v>
      </c>
      <c r="H4" s="30" t="s">
        <v>102</v>
      </c>
      <c r="I4" s="30" t="s">
        <v>103</v>
      </c>
      <c r="J4" s="30" t="s">
        <v>104</v>
      </c>
      <c r="K4" s="30" t="s">
        <v>105</v>
      </c>
      <c r="L4" s="30" t="s">
        <v>106</v>
      </c>
      <c r="M4" s="30" t="s">
        <v>107</v>
      </c>
      <c r="N4" s="30" t="s">
        <v>108</v>
      </c>
      <c r="O4" s="30" t="s">
        <v>109</v>
      </c>
      <c r="P4" s="29" t="s">
        <v>110</v>
      </c>
      <c r="Q4" s="31" t="s">
        <v>111</v>
      </c>
      <c r="R4" s="32" t="s">
        <v>112</v>
      </c>
      <c r="S4" s="27" t="s">
        <v>113</v>
      </c>
      <c r="T4" s="27" t="s">
        <v>114</v>
      </c>
      <c r="U4" s="33" t="s">
        <v>115</v>
      </c>
      <c r="V4" s="34" t="s">
        <v>116</v>
      </c>
      <c r="W4" s="30" t="s">
        <v>117</v>
      </c>
      <c r="X4" s="30" t="s">
        <v>118</v>
      </c>
      <c r="Y4" s="28" t="s">
        <v>119</v>
      </c>
      <c r="Z4" s="28">
        <f>VecteursIN!D3</f>
        <v>2024</v>
      </c>
      <c r="AA4" s="28">
        <f>VecteursIN!E3</f>
        <v>2025</v>
      </c>
      <c r="AB4" s="28">
        <f>VecteursIN!F3</f>
        <v>2026</v>
      </c>
      <c r="AC4" s="28">
        <f>VecteursIN!G3</f>
        <v>2027</v>
      </c>
      <c r="AD4" s="28">
        <f>VecteursIN!H3</f>
        <v>2028</v>
      </c>
      <c r="AE4" s="28">
        <f>VecteursIN!I3</f>
        <v>2029</v>
      </c>
      <c r="AF4" s="28">
        <f>VecteursIN!J3</f>
        <v>2030</v>
      </c>
      <c r="AG4" s="28">
        <f>VecteursIN!K3</f>
        <v>2031</v>
      </c>
      <c r="AH4" s="28" t="s">
        <v>120</v>
      </c>
      <c r="AI4" s="28" t="s">
        <v>121</v>
      </c>
    </row>
    <row r="5" spans="1:35" x14ac:dyDescent="0.25">
      <c r="A5" s="85" t="str" cm="1">
        <f t="array" ref="A5">'Entête '!$C$8:$C$8</f>
        <v>Entite_test (liste déroulante)</v>
      </c>
      <c r="B5" s="35" t="str" cm="1">
        <f t="array" ref="B5">'Entête '!$C$14:$C$14</f>
        <v>Communauté (liste déroulante)</v>
      </c>
      <c r="C5" s="202">
        <v>1</v>
      </c>
      <c r="D5" s="203"/>
      <c r="E5" s="203" t="s">
        <v>152</v>
      </c>
      <c r="F5" s="204"/>
      <c r="G5" s="204"/>
      <c r="H5" s="204"/>
      <c r="I5" s="204"/>
      <c r="J5" s="215">
        <f t="shared" ref="J5:J24" si="0">SUM(F5:H5)</f>
        <v>0</v>
      </c>
      <c r="K5" s="204"/>
      <c r="L5" s="204"/>
      <c r="M5" s="216">
        <f t="shared" ref="M5:M24" si="1">SUM(K5:L5)</f>
        <v>0</v>
      </c>
      <c r="N5" s="204"/>
      <c r="O5" s="216">
        <f>SUM(M5:N5)</f>
        <v>0</v>
      </c>
      <c r="P5" s="205"/>
      <c r="Q5" s="217">
        <f>IFERROR(J5/HLOOKUP('Entête '!$D$6,Résultats_Indices!$C$10:$K$11,2),0)</f>
        <v>0</v>
      </c>
      <c r="R5" s="218">
        <f>IFERROR(-I5/(HLOOKUP('Entête '!$D$6,Résultats_Indices!$C$10:$K$11,2)),0)</f>
        <v>0</v>
      </c>
      <c r="S5" s="202" t="s">
        <v>129</v>
      </c>
      <c r="T5" s="205"/>
      <c r="U5" s="204"/>
      <c r="V5" s="206"/>
      <c r="W5" s="207">
        <v>1</v>
      </c>
      <c r="X5" s="207"/>
      <c r="Y5" s="208">
        <v>2030</v>
      </c>
      <c r="Z5" s="209"/>
      <c r="AA5" s="209"/>
      <c r="AB5" s="209"/>
      <c r="AC5" s="209"/>
      <c r="AD5" s="209"/>
      <c r="AE5" s="209"/>
      <c r="AF5" s="209"/>
      <c r="AG5" s="209"/>
      <c r="AH5" s="219">
        <f>SUM(Z5:AG5)</f>
        <v>0</v>
      </c>
      <c r="AI5" s="220">
        <f t="shared" ref="AI5:AI24" si="2">IF(OR(W5=1,X5=1),1,0)</f>
        <v>1</v>
      </c>
    </row>
    <row r="6" spans="1:35" x14ac:dyDescent="0.25">
      <c r="A6" s="85" t="str" cm="1">
        <f t="array" ref="A6">'Entête '!$C$8:$C$8</f>
        <v>Entite_test (liste déroulante)</v>
      </c>
      <c r="B6" s="35" t="str" cm="1">
        <f t="array" ref="B6">'Entête '!$C$14:$C$14</f>
        <v>Communauté (liste déroulante)</v>
      </c>
      <c r="C6" s="202">
        <v>2</v>
      </c>
      <c r="D6" s="203"/>
      <c r="E6" s="203" t="s">
        <v>152</v>
      </c>
      <c r="F6" s="204"/>
      <c r="G6" s="204"/>
      <c r="H6" s="204"/>
      <c r="I6" s="204"/>
      <c r="J6" s="215">
        <f t="shared" si="0"/>
        <v>0</v>
      </c>
      <c r="K6" s="204"/>
      <c r="L6" s="204"/>
      <c r="M6" s="216">
        <f t="shared" si="1"/>
        <v>0</v>
      </c>
      <c r="N6" s="204"/>
      <c r="O6" s="216">
        <f t="shared" ref="O6:O24" si="3">SUM(M6:N6)</f>
        <v>0</v>
      </c>
      <c r="P6" s="205"/>
      <c r="Q6" s="217">
        <f>IFERROR(J6/HLOOKUP('Entête '!$D$6,Résultats_Indices!$C$10:$K$11,2),0)</f>
        <v>0</v>
      </c>
      <c r="R6" s="218">
        <f>IFERROR(-I6/(HLOOKUP('Entête '!$D$6,Résultats_Indices!$C$10:$K$11,2)),0)</f>
        <v>0</v>
      </c>
      <c r="S6" s="202" t="s">
        <v>242</v>
      </c>
      <c r="T6" s="205"/>
      <c r="U6" s="204"/>
      <c r="V6" s="206"/>
      <c r="W6" s="207"/>
      <c r="X6" s="207">
        <v>1</v>
      </c>
      <c r="Y6" s="208">
        <v>2030</v>
      </c>
      <c r="Z6" s="209"/>
      <c r="AA6" s="209"/>
      <c r="AB6" s="209"/>
      <c r="AC6" s="209"/>
      <c r="AD6" s="209"/>
      <c r="AE6" s="209"/>
      <c r="AF6" s="209"/>
      <c r="AG6" s="209"/>
      <c r="AH6" s="219">
        <f t="shared" ref="AH6:AH24" si="4">SUM(Z6:AG6)</f>
        <v>0</v>
      </c>
      <c r="AI6" s="220">
        <f t="shared" si="2"/>
        <v>1</v>
      </c>
    </row>
    <row r="7" spans="1:35" x14ac:dyDescent="0.25">
      <c r="A7" s="85" t="str" cm="1">
        <f t="array" ref="A7">'Entête '!$C$8:$C$8</f>
        <v>Entite_test (liste déroulante)</v>
      </c>
      <c r="B7" s="35" t="str" cm="1">
        <f t="array" ref="B7">'Entête '!$C$14:$C$14</f>
        <v>Communauté (liste déroulante)</v>
      </c>
      <c r="C7" s="202">
        <v>3</v>
      </c>
      <c r="D7" s="203"/>
      <c r="E7" s="203" t="s">
        <v>152</v>
      </c>
      <c r="F7" s="204"/>
      <c r="G7" s="204"/>
      <c r="H7" s="204"/>
      <c r="I7" s="204"/>
      <c r="J7" s="215">
        <f t="shared" si="0"/>
        <v>0</v>
      </c>
      <c r="K7" s="204"/>
      <c r="L7" s="204"/>
      <c r="M7" s="216">
        <f t="shared" si="1"/>
        <v>0</v>
      </c>
      <c r="N7" s="204"/>
      <c r="O7" s="216">
        <f t="shared" si="3"/>
        <v>0</v>
      </c>
      <c r="P7" s="205"/>
      <c r="Q7" s="217">
        <f>IFERROR(J7/HLOOKUP('Entête '!$D$6,Résultats_Indices!$C$10:$K$11,2),0)</f>
        <v>0</v>
      </c>
      <c r="R7" s="218">
        <f>IFERROR(-I7/(HLOOKUP('Entête '!$D$6,Résultats_Indices!$C$10:$K$11,2)),0)</f>
        <v>0</v>
      </c>
      <c r="S7" s="202" t="s">
        <v>125</v>
      </c>
      <c r="T7" s="205"/>
      <c r="U7" s="204"/>
      <c r="V7" s="206"/>
      <c r="W7" s="207"/>
      <c r="X7" s="207"/>
      <c r="Y7" s="208">
        <v>2030</v>
      </c>
      <c r="Z7" s="209"/>
      <c r="AA7" s="209"/>
      <c r="AB7" s="209"/>
      <c r="AC7" s="209"/>
      <c r="AD7" s="209"/>
      <c r="AE7" s="209"/>
      <c r="AF7" s="209"/>
      <c r="AG7" s="209"/>
      <c r="AH7" s="219">
        <f t="shared" si="4"/>
        <v>0</v>
      </c>
      <c r="AI7" s="220">
        <f t="shared" si="2"/>
        <v>0</v>
      </c>
    </row>
    <row r="8" spans="1:35" x14ac:dyDescent="0.25">
      <c r="A8" s="85" t="str" cm="1">
        <f t="array" ref="A8">'Entête '!$C$8:$C$8</f>
        <v>Entite_test (liste déroulante)</v>
      </c>
      <c r="B8" s="35" t="str" cm="1">
        <f t="array" ref="B8">'Entête '!$C$14:$C$14</f>
        <v>Communauté (liste déroulante)</v>
      </c>
      <c r="C8" s="202">
        <v>4</v>
      </c>
      <c r="D8" s="203"/>
      <c r="E8" s="203" t="s">
        <v>152</v>
      </c>
      <c r="F8" s="204"/>
      <c r="G8" s="204"/>
      <c r="H8" s="204"/>
      <c r="I8" s="204"/>
      <c r="J8" s="215">
        <f t="shared" si="0"/>
        <v>0</v>
      </c>
      <c r="K8" s="204"/>
      <c r="L8" s="204"/>
      <c r="M8" s="216">
        <f t="shared" si="1"/>
        <v>0</v>
      </c>
      <c r="N8" s="204"/>
      <c r="O8" s="216">
        <f t="shared" si="3"/>
        <v>0</v>
      </c>
      <c r="P8" s="205"/>
      <c r="Q8" s="217">
        <f>IFERROR(J8/HLOOKUP('Entête '!$D$6,Résultats_Indices!$C$10:$K$11,2),0)</f>
        <v>0</v>
      </c>
      <c r="R8" s="218">
        <f>IFERROR(-I8/(HLOOKUP('Entête '!$D$6,Résultats_Indices!$C$10:$K$11,2)),0)</f>
        <v>0</v>
      </c>
      <c r="S8" s="202" t="s">
        <v>243</v>
      </c>
      <c r="T8" s="205"/>
      <c r="U8" s="204"/>
      <c r="V8" s="206"/>
      <c r="W8" s="207"/>
      <c r="X8" s="207"/>
      <c r="Y8" s="208">
        <v>2030</v>
      </c>
      <c r="Z8" s="209"/>
      <c r="AA8" s="209"/>
      <c r="AB8" s="209"/>
      <c r="AC8" s="209"/>
      <c r="AD8" s="209"/>
      <c r="AE8" s="209"/>
      <c r="AF8" s="209"/>
      <c r="AG8" s="209"/>
      <c r="AH8" s="219">
        <f t="shared" si="4"/>
        <v>0</v>
      </c>
      <c r="AI8" s="220">
        <f t="shared" si="2"/>
        <v>0</v>
      </c>
    </row>
    <row r="9" spans="1:35" x14ac:dyDescent="0.25">
      <c r="A9" s="85" t="str" cm="1">
        <f t="array" ref="A9">'Entête '!$C$8:$C$8</f>
        <v>Entite_test (liste déroulante)</v>
      </c>
      <c r="B9" s="35" t="str" cm="1">
        <f t="array" ref="B9">'Entête '!$C$14:$C$14</f>
        <v>Communauté (liste déroulante)</v>
      </c>
      <c r="C9" s="202">
        <v>5</v>
      </c>
      <c r="D9" s="203"/>
      <c r="E9" s="203" t="s">
        <v>152</v>
      </c>
      <c r="F9" s="204"/>
      <c r="G9" s="204"/>
      <c r="H9" s="204"/>
      <c r="I9" s="204"/>
      <c r="J9" s="215">
        <f t="shared" si="0"/>
        <v>0</v>
      </c>
      <c r="K9" s="204"/>
      <c r="L9" s="204"/>
      <c r="M9" s="216">
        <f t="shared" si="1"/>
        <v>0</v>
      </c>
      <c r="N9" s="204"/>
      <c r="O9" s="216">
        <f t="shared" si="3"/>
        <v>0</v>
      </c>
      <c r="P9" s="205"/>
      <c r="Q9" s="217">
        <f>IFERROR(J9/HLOOKUP('Entête '!$D$6,Résultats_Indices!$C$10:$K$11,2),0)</f>
        <v>0</v>
      </c>
      <c r="R9" s="218">
        <f>IFERROR(-I9/(HLOOKUP('Entête '!$D$6,Résultats_Indices!$C$10:$K$11,2)),0)</f>
        <v>0</v>
      </c>
      <c r="S9" s="202" t="s">
        <v>129</v>
      </c>
      <c r="T9" s="205"/>
      <c r="U9" s="204"/>
      <c r="V9" s="206"/>
      <c r="W9" s="207"/>
      <c r="X9" s="207"/>
      <c r="Y9" s="208">
        <v>2030</v>
      </c>
      <c r="Z9" s="209"/>
      <c r="AA9" s="209"/>
      <c r="AB9" s="209"/>
      <c r="AC9" s="209"/>
      <c r="AD9" s="209"/>
      <c r="AE9" s="209"/>
      <c r="AF9" s="209"/>
      <c r="AG9" s="209"/>
      <c r="AH9" s="219">
        <f t="shared" si="4"/>
        <v>0</v>
      </c>
      <c r="AI9" s="220">
        <f t="shared" si="2"/>
        <v>0</v>
      </c>
    </row>
    <row r="10" spans="1:35" x14ac:dyDescent="0.25">
      <c r="A10" s="85" t="str" cm="1">
        <f t="array" ref="A10">'Entête '!$C$8:$C$8</f>
        <v>Entite_test (liste déroulante)</v>
      </c>
      <c r="B10" s="35" t="str" cm="1">
        <f t="array" ref="B10">'Entête '!$C$14:$C$14</f>
        <v>Communauté (liste déroulante)</v>
      </c>
      <c r="C10" s="202">
        <v>6</v>
      </c>
      <c r="D10" s="203"/>
      <c r="E10" s="203" t="s">
        <v>152</v>
      </c>
      <c r="F10" s="204"/>
      <c r="G10" s="204"/>
      <c r="H10" s="204"/>
      <c r="I10" s="204"/>
      <c r="J10" s="215">
        <f t="shared" si="0"/>
        <v>0</v>
      </c>
      <c r="K10" s="204"/>
      <c r="L10" s="204"/>
      <c r="M10" s="216">
        <f t="shared" si="1"/>
        <v>0</v>
      </c>
      <c r="N10" s="204"/>
      <c r="O10" s="216">
        <f t="shared" si="3"/>
        <v>0</v>
      </c>
      <c r="P10" s="205"/>
      <c r="Q10" s="217">
        <f>IFERROR(J10/HLOOKUP('Entête '!$D$6,Résultats_Indices!$C$10:$K$11,2),0)</f>
        <v>0</v>
      </c>
      <c r="R10" s="218">
        <f>IFERROR(-I10/(HLOOKUP('Entête '!$D$6,Résultats_Indices!$C$10:$K$11,2)),0)</f>
        <v>0</v>
      </c>
      <c r="S10" s="202" t="s">
        <v>129</v>
      </c>
      <c r="T10" s="205"/>
      <c r="U10" s="204"/>
      <c r="V10" s="206"/>
      <c r="W10" s="207"/>
      <c r="X10" s="207"/>
      <c r="Y10" s="208">
        <v>2030</v>
      </c>
      <c r="Z10" s="209"/>
      <c r="AA10" s="209"/>
      <c r="AB10" s="209"/>
      <c r="AC10" s="209"/>
      <c r="AD10" s="209"/>
      <c r="AE10" s="209"/>
      <c r="AF10" s="209"/>
      <c r="AG10" s="209"/>
      <c r="AH10" s="219">
        <f t="shared" si="4"/>
        <v>0</v>
      </c>
      <c r="AI10" s="220">
        <f t="shared" si="2"/>
        <v>0</v>
      </c>
    </row>
    <row r="11" spans="1:35" x14ac:dyDescent="0.25">
      <c r="A11" s="85" t="str" cm="1">
        <f t="array" ref="A11">'Entête '!$C$8:$C$8</f>
        <v>Entite_test (liste déroulante)</v>
      </c>
      <c r="B11" s="35" t="str" cm="1">
        <f t="array" ref="B11">'Entête '!$C$14:$C$14</f>
        <v>Communauté (liste déroulante)</v>
      </c>
      <c r="C11" s="202">
        <v>7</v>
      </c>
      <c r="D11" s="203"/>
      <c r="E11" s="203" t="s">
        <v>152</v>
      </c>
      <c r="F11" s="204"/>
      <c r="G11" s="204"/>
      <c r="H11" s="204"/>
      <c r="I11" s="204"/>
      <c r="J11" s="215">
        <f t="shared" si="0"/>
        <v>0</v>
      </c>
      <c r="K11" s="204"/>
      <c r="L11" s="204"/>
      <c r="M11" s="216">
        <f t="shared" si="1"/>
        <v>0</v>
      </c>
      <c r="N11" s="204"/>
      <c r="O11" s="216">
        <f t="shared" si="3"/>
        <v>0</v>
      </c>
      <c r="P11" s="205"/>
      <c r="Q11" s="217">
        <f>IFERROR(J11/HLOOKUP('Entête '!$D$6,Résultats_Indices!$C$10:$K$11,2),0)</f>
        <v>0</v>
      </c>
      <c r="R11" s="218">
        <f>IFERROR(-I11/(HLOOKUP('Entête '!$D$6,Résultats_Indices!$C$10:$K$11,2)),0)</f>
        <v>0</v>
      </c>
      <c r="S11" s="202" t="s">
        <v>129</v>
      </c>
      <c r="T11" s="205"/>
      <c r="U11" s="204"/>
      <c r="V11" s="206"/>
      <c r="W11" s="207"/>
      <c r="X11" s="207"/>
      <c r="Y11" s="208">
        <v>2030</v>
      </c>
      <c r="Z11" s="209"/>
      <c r="AA11" s="209"/>
      <c r="AB11" s="209"/>
      <c r="AC11" s="209"/>
      <c r="AD11" s="209"/>
      <c r="AE11" s="209"/>
      <c r="AF11" s="209"/>
      <c r="AG11" s="209"/>
      <c r="AH11" s="219">
        <f t="shared" si="4"/>
        <v>0</v>
      </c>
      <c r="AI11" s="220">
        <f t="shared" si="2"/>
        <v>0</v>
      </c>
    </row>
    <row r="12" spans="1:35" x14ac:dyDescent="0.25">
      <c r="A12" s="85" t="str" cm="1">
        <f t="array" ref="A12">'Entête '!$C$8:$C$8</f>
        <v>Entite_test (liste déroulante)</v>
      </c>
      <c r="B12" s="35" t="str" cm="1">
        <f t="array" ref="B12">'Entête '!$C$14:$C$14</f>
        <v>Communauté (liste déroulante)</v>
      </c>
      <c r="C12" s="202">
        <v>8</v>
      </c>
      <c r="D12" s="203"/>
      <c r="E12" s="203" t="s">
        <v>152</v>
      </c>
      <c r="F12" s="204"/>
      <c r="G12" s="204"/>
      <c r="H12" s="204"/>
      <c r="I12" s="204"/>
      <c r="J12" s="215">
        <f t="shared" si="0"/>
        <v>0</v>
      </c>
      <c r="K12" s="204"/>
      <c r="L12" s="204"/>
      <c r="M12" s="216">
        <f t="shared" si="1"/>
        <v>0</v>
      </c>
      <c r="N12" s="204"/>
      <c r="O12" s="216">
        <f t="shared" si="3"/>
        <v>0</v>
      </c>
      <c r="P12" s="205"/>
      <c r="Q12" s="217">
        <f>IFERROR(J12/HLOOKUP('Entête '!$D$6,Résultats_Indices!$C$10:$K$11,2),0)</f>
        <v>0</v>
      </c>
      <c r="R12" s="218">
        <f>IFERROR(-I12/(HLOOKUP('Entête '!$D$6,Résultats_Indices!$C$10:$K$11,2)),0)</f>
        <v>0</v>
      </c>
      <c r="S12" s="202" t="s">
        <v>129</v>
      </c>
      <c r="T12" s="205"/>
      <c r="U12" s="204"/>
      <c r="V12" s="206"/>
      <c r="W12" s="207"/>
      <c r="X12" s="207"/>
      <c r="Y12" s="208">
        <v>2030</v>
      </c>
      <c r="Z12" s="209"/>
      <c r="AA12" s="209"/>
      <c r="AB12" s="209"/>
      <c r="AC12" s="209"/>
      <c r="AD12" s="209"/>
      <c r="AE12" s="209"/>
      <c r="AF12" s="209"/>
      <c r="AG12" s="209"/>
      <c r="AH12" s="219">
        <f t="shared" si="4"/>
        <v>0</v>
      </c>
      <c r="AI12" s="220">
        <f t="shared" si="2"/>
        <v>0</v>
      </c>
    </row>
    <row r="13" spans="1:35" x14ac:dyDescent="0.25">
      <c r="A13" s="85" t="str" cm="1">
        <f t="array" ref="A13">'Entête '!$C$8:$C$8</f>
        <v>Entite_test (liste déroulante)</v>
      </c>
      <c r="B13" s="35" t="str" cm="1">
        <f t="array" ref="B13">'Entête '!$C$14:$C$14</f>
        <v>Communauté (liste déroulante)</v>
      </c>
      <c r="C13" s="202">
        <v>9</v>
      </c>
      <c r="D13" s="203"/>
      <c r="E13" s="203" t="s">
        <v>152</v>
      </c>
      <c r="F13" s="204"/>
      <c r="G13" s="204"/>
      <c r="H13" s="204"/>
      <c r="I13" s="204"/>
      <c r="J13" s="215">
        <f t="shared" si="0"/>
        <v>0</v>
      </c>
      <c r="K13" s="204"/>
      <c r="L13" s="204"/>
      <c r="M13" s="216">
        <f t="shared" si="1"/>
        <v>0</v>
      </c>
      <c r="N13" s="204"/>
      <c r="O13" s="216">
        <f t="shared" si="3"/>
        <v>0</v>
      </c>
      <c r="P13" s="205"/>
      <c r="Q13" s="217">
        <f>IFERROR(J13/HLOOKUP('Entête '!$D$6,Résultats_Indices!$C$10:$K$11,2),0)</f>
        <v>0</v>
      </c>
      <c r="R13" s="218">
        <f>IFERROR(-I13/(HLOOKUP('Entête '!$D$6,Résultats_Indices!$C$10:$K$11,2)),0)</f>
        <v>0</v>
      </c>
      <c r="S13" s="202" t="s">
        <v>129</v>
      </c>
      <c r="T13" s="205"/>
      <c r="U13" s="204"/>
      <c r="V13" s="206"/>
      <c r="W13" s="207"/>
      <c r="X13" s="207"/>
      <c r="Y13" s="208">
        <v>2030</v>
      </c>
      <c r="Z13" s="209"/>
      <c r="AA13" s="209"/>
      <c r="AB13" s="209"/>
      <c r="AC13" s="209"/>
      <c r="AD13" s="209"/>
      <c r="AE13" s="209"/>
      <c r="AF13" s="209"/>
      <c r="AG13" s="209"/>
      <c r="AH13" s="219">
        <f t="shared" si="4"/>
        <v>0</v>
      </c>
      <c r="AI13" s="220">
        <f t="shared" si="2"/>
        <v>0</v>
      </c>
    </row>
    <row r="14" spans="1:35" x14ac:dyDescent="0.25">
      <c r="A14" s="85" t="str" cm="1">
        <f t="array" ref="A14">'Entête '!$C$8:$C$8</f>
        <v>Entite_test (liste déroulante)</v>
      </c>
      <c r="B14" s="35" t="str" cm="1">
        <f t="array" ref="B14">'Entête '!$C$14:$C$14</f>
        <v>Communauté (liste déroulante)</v>
      </c>
      <c r="C14" s="202">
        <v>10</v>
      </c>
      <c r="D14" s="203"/>
      <c r="E14" s="203" t="s">
        <v>152</v>
      </c>
      <c r="F14" s="204"/>
      <c r="G14" s="204"/>
      <c r="H14" s="204"/>
      <c r="I14" s="204"/>
      <c r="J14" s="215">
        <f t="shared" si="0"/>
        <v>0</v>
      </c>
      <c r="K14" s="204"/>
      <c r="L14" s="204"/>
      <c r="M14" s="216">
        <f t="shared" si="1"/>
        <v>0</v>
      </c>
      <c r="N14" s="204"/>
      <c r="O14" s="216">
        <f t="shared" si="3"/>
        <v>0</v>
      </c>
      <c r="P14" s="205"/>
      <c r="Q14" s="217">
        <f>IFERROR(J14/HLOOKUP('Entête '!$D$6,Résultats_Indices!$C$10:$K$11,2),0)</f>
        <v>0</v>
      </c>
      <c r="R14" s="218">
        <f>IFERROR(-I14/(HLOOKUP('Entête '!$D$6,Résultats_Indices!$C$10:$K$11,2)),0)</f>
        <v>0</v>
      </c>
      <c r="S14" s="202" t="s">
        <v>129</v>
      </c>
      <c r="T14" s="205"/>
      <c r="U14" s="204"/>
      <c r="V14" s="206"/>
      <c r="W14" s="207"/>
      <c r="X14" s="207"/>
      <c r="Y14" s="208">
        <v>2030</v>
      </c>
      <c r="Z14" s="209"/>
      <c r="AA14" s="209"/>
      <c r="AB14" s="209"/>
      <c r="AC14" s="209"/>
      <c r="AD14" s="209"/>
      <c r="AE14" s="209"/>
      <c r="AF14" s="209"/>
      <c r="AG14" s="209"/>
      <c r="AH14" s="219">
        <f t="shared" si="4"/>
        <v>0</v>
      </c>
      <c r="AI14" s="220">
        <f t="shared" si="2"/>
        <v>0</v>
      </c>
    </row>
    <row r="15" spans="1:35" x14ac:dyDescent="0.25">
      <c r="A15" s="85" t="str" cm="1">
        <f t="array" ref="A15">'Entête '!$C$8:$C$8</f>
        <v>Entite_test (liste déroulante)</v>
      </c>
      <c r="B15" s="35" t="str" cm="1">
        <f t="array" ref="B15">'Entête '!$C$14:$C$14</f>
        <v>Communauté (liste déroulante)</v>
      </c>
      <c r="C15" s="202">
        <v>11</v>
      </c>
      <c r="D15" s="203"/>
      <c r="E15" s="203" t="s">
        <v>152</v>
      </c>
      <c r="F15" s="204"/>
      <c r="G15" s="204"/>
      <c r="H15" s="204"/>
      <c r="I15" s="204"/>
      <c r="J15" s="215">
        <f t="shared" si="0"/>
        <v>0</v>
      </c>
      <c r="K15" s="204"/>
      <c r="L15" s="204"/>
      <c r="M15" s="216">
        <f t="shared" si="1"/>
        <v>0</v>
      </c>
      <c r="N15" s="204"/>
      <c r="O15" s="216">
        <f t="shared" si="3"/>
        <v>0</v>
      </c>
      <c r="P15" s="205"/>
      <c r="Q15" s="217">
        <f>IFERROR(J15/HLOOKUP('Entête '!$D$6,Résultats_Indices!$C$10:$K$11,2),0)</f>
        <v>0</v>
      </c>
      <c r="R15" s="218">
        <f>IFERROR(-I15/(HLOOKUP('Entête '!$D$6,Résultats_Indices!$C$10:$K$11,2)),0)</f>
        <v>0</v>
      </c>
      <c r="S15" s="202" t="s">
        <v>129</v>
      </c>
      <c r="T15" s="205"/>
      <c r="U15" s="204"/>
      <c r="V15" s="206"/>
      <c r="W15" s="207"/>
      <c r="X15" s="207"/>
      <c r="Y15" s="208">
        <v>2030</v>
      </c>
      <c r="Z15" s="209"/>
      <c r="AA15" s="209"/>
      <c r="AB15" s="209"/>
      <c r="AC15" s="209"/>
      <c r="AD15" s="209"/>
      <c r="AE15" s="209"/>
      <c r="AF15" s="209"/>
      <c r="AG15" s="209"/>
      <c r="AH15" s="219">
        <f t="shared" si="4"/>
        <v>0</v>
      </c>
      <c r="AI15" s="220">
        <f t="shared" si="2"/>
        <v>0</v>
      </c>
    </row>
    <row r="16" spans="1:35" x14ac:dyDescent="0.25">
      <c r="A16" s="85" t="str" cm="1">
        <f t="array" ref="A16">'Entête '!$C$8:$C$8</f>
        <v>Entite_test (liste déroulante)</v>
      </c>
      <c r="B16" s="35" t="str" cm="1">
        <f t="array" ref="B16">'Entête '!$C$14:$C$14</f>
        <v>Communauté (liste déroulante)</v>
      </c>
      <c r="C16" s="202">
        <v>12</v>
      </c>
      <c r="D16" s="203"/>
      <c r="E16" s="203" t="s">
        <v>152</v>
      </c>
      <c r="F16" s="204"/>
      <c r="G16" s="204"/>
      <c r="H16" s="204"/>
      <c r="I16" s="204"/>
      <c r="J16" s="215">
        <f t="shared" si="0"/>
        <v>0</v>
      </c>
      <c r="K16" s="204"/>
      <c r="L16" s="204"/>
      <c r="M16" s="216">
        <f t="shared" si="1"/>
        <v>0</v>
      </c>
      <c r="N16" s="204"/>
      <c r="O16" s="216">
        <f t="shared" si="3"/>
        <v>0</v>
      </c>
      <c r="P16" s="205"/>
      <c r="Q16" s="217">
        <f>IFERROR(J16/HLOOKUP('Entête '!$D$6,Résultats_Indices!$C$10:$K$11,2),0)</f>
        <v>0</v>
      </c>
      <c r="R16" s="218">
        <f>IFERROR(-I16/(HLOOKUP('Entête '!$D$6,Résultats_Indices!$C$10:$K$11,2)),0)</f>
        <v>0</v>
      </c>
      <c r="S16" s="202" t="s">
        <v>129</v>
      </c>
      <c r="T16" s="205"/>
      <c r="U16" s="204"/>
      <c r="V16" s="206"/>
      <c r="W16" s="207"/>
      <c r="X16" s="207"/>
      <c r="Y16" s="208">
        <v>2030</v>
      </c>
      <c r="Z16" s="209"/>
      <c r="AA16" s="209"/>
      <c r="AB16" s="209"/>
      <c r="AC16" s="209"/>
      <c r="AD16" s="209"/>
      <c r="AE16" s="209"/>
      <c r="AF16" s="209"/>
      <c r="AG16" s="209"/>
      <c r="AH16" s="219">
        <f t="shared" si="4"/>
        <v>0</v>
      </c>
      <c r="AI16" s="220">
        <f t="shared" si="2"/>
        <v>0</v>
      </c>
    </row>
    <row r="17" spans="1:35" x14ac:dyDescent="0.25">
      <c r="A17" s="85" t="str" cm="1">
        <f t="array" ref="A17">'Entête '!$C$8:$C$8</f>
        <v>Entite_test (liste déroulante)</v>
      </c>
      <c r="B17" s="35" t="str" cm="1">
        <f t="array" ref="B17">'Entête '!$C$14:$C$14</f>
        <v>Communauté (liste déroulante)</v>
      </c>
      <c r="C17" s="202">
        <v>13</v>
      </c>
      <c r="D17" s="203"/>
      <c r="E17" s="203" t="s">
        <v>152</v>
      </c>
      <c r="F17" s="204"/>
      <c r="G17" s="204"/>
      <c r="H17" s="204"/>
      <c r="I17" s="204"/>
      <c r="J17" s="215">
        <f t="shared" si="0"/>
        <v>0</v>
      </c>
      <c r="K17" s="204"/>
      <c r="L17" s="204"/>
      <c r="M17" s="216">
        <f t="shared" si="1"/>
        <v>0</v>
      </c>
      <c r="N17" s="204"/>
      <c r="O17" s="216">
        <f t="shared" si="3"/>
        <v>0</v>
      </c>
      <c r="P17" s="205"/>
      <c r="Q17" s="217">
        <f>IFERROR(J17/HLOOKUP('Entête '!$D$6,Résultats_Indices!$C$10:$K$11,2),0)</f>
        <v>0</v>
      </c>
      <c r="R17" s="218">
        <f>IFERROR(-I17/(HLOOKUP('Entête '!$D$6,Résultats_Indices!$C$10:$K$11,2)),0)</f>
        <v>0</v>
      </c>
      <c r="S17" s="202" t="s">
        <v>129</v>
      </c>
      <c r="T17" s="205"/>
      <c r="U17" s="204"/>
      <c r="V17" s="206"/>
      <c r="W17" s="207"/>
      <c r="X17" s="207"/>
      <c r="Y17" s="208">
        <v>2030</v>
      </c>
      <c r="Z17" s="209"/>
      <c r="AA17" s="209"/>
      <c r="AB17" s="209"/>
      <c r="AC17" s="209"/>
      <c r="AD17" s="209"/>
      <c r="AE17" s="209"/>
      <c r="AF17" s="209"/>
      <c r="AG17" s="209"/>
      <c r="AH17" s="219">
        <f t="shared" si="4"/>
        <v>0</v>
      </c>
      <c r="AI17" s="220">
        <f t="shared" si="2"/>
        <v>0</v>
      </c>
    </row>
    <row r="18" spans="1:35" x14ac:dyDescent="0.25">
      <c r="A18" s="85" t="str" cm="1">
        <f t="array" ref="A18">'Entête '!$C$8:$C$8</f>
        <v>Entite_test (liste déroulante)</v>
      </c>
      <c r="B18" s="35" t="str" cm="1">
        <f t="array" ref="B18">'Entête '!$C$14:$C$14</f>
        <v>Communauté (liste déroulante)</v>
      </c>
      <c r="C18" s="202">
        <v>14</v>
      </c>
      <c r="D18" s="203"/>
      <c r="E18" s="203" t="s">
        <v>152</v>
      </c>
      <c r="F18" s="204"/>
      <c r="G18" s="204"/>
      <c r="H18" s="204"/>
      <c r="I18" s="204"/>
      <c r="J18" s="215">
        <f t="shared" si="0"/>
        <v>0</v>
      </c>
      <c r="K18" s="204"/>
      <c r="L18" s="204"/>
      <c r="M18" s="216">
        <f t="shared" si="1"/>
        <v>0</v>
      </c>
      <c r="N18" s="204"/>
      <c r="O18" s="216">
        <f t="shared" si="3"/>
        <v>0</v>
      </c>
      <c r="P18" s="205"/>
      <c r="Q18" s="217">
        <f>IFERROR(J18/HLOOKUP('Entête '!$D$6,Résultats_Indices!$C$10:$K$11,2),0)</f>
        <v>0</v>
      </c>
      <c r="R18" s="218">
        <f>IFERROR(-I18/(HLOOKUP('Entête '!$D$6,Résultats_Indices!$C$10:$K$11,2)),0)</f>
        <v>0</v>
      </c>
      <c r="S18" s="202" t="s">
        <v>129</v>
      </c>
      <c r="T18" s="205"/>
      <c r="U18" s="204"/>
      <c r="V18" s="206"/>
      <c r="W18" s="207"/>
      <c r="X18" s="207"/>
      <c r="Y18" s="208">
        <v>2030</v>
      </c>
      <c r="Z18" s="209"/>
      <c r="AA18" s="209"/>
      <c r="AB18" s="209"/>
      <c r="AC18" s="209"/>
      <c r="AD18" s="209"/>
      <c r="AE18" s="209"/>
      <c r="AF18" s="209"/>
      <c r="AG18" s="209"/>
      <c r="AH18" s="219">
        <f t="shared" si="4"/>
        <v>0</v>
      </c>
      <c r="AI18" s="220">
        <f t="shared" si="2"/>
        <v>0</v>
      </c>
    </row>
    <row r="19" spans="1:35" x14ac:dyDescent="0.25">
      <c r="A19" s="85" t="str" cm="1">
        <f t="array" ref="A19">'Entête '!$C$8:$C$8</f>
        <v>Entite_test (liste déroulante)</v>
      </c>
      <c r="B19" s="35" t="str" cm="1">
        <f t="array" ref="B19">'Entête '!$C$14:$C$14</f>
        <v>Communauté (liste déroulante)</v>
      </c>
      <c r="C19" s="202">
        <v>15</v>
      </c>
      <c r="D19" s="203"/>
      <c r="E19" s="203" t="s">
        <v>152</v>
      </c>
      <c r="F19" s="204"/>
      <c r="G19" s="204"/>
      <c r="H19" s="204"/>
      <c r="I19" s="204"/>
      <c r="J19" s="215">
        <f t="shared" si="0"/>
        <v>0</v>
      </c>
      <c r="K19" s="204"/>
      <c r="L19" s="204"/>
      <c r="M19" s="216">
        <f t="shared" si="1"/>
        <v>0</v>
      </c>
      <c r="N19" s="204"/>
      <c r="O19" s="216">
        <f t="shared" si="3"/>
        <v>0</v>
      </c>
      <c r="P19" s="205"/>
      <c r="Q19" s="217">
        <f>IFERROR(J19/HLOOKUP('Entête '!$D$6,Résultats_Indices!$C$10:$K$11,2),0)</f>
        <v>0</v>
      </c>
      <c r="R19" s="218">
        <f>IFERROR(-I19/(HLOOKUP('Entête '!$D$6,Résultats_Indices!$C$10:$K$11,2)),0)</f>
        <v>0</v>
      </c>
      <c r="S19" s="202" t="s">
        <v>129</v>
      </c>
      <c r="T19" s="205"/>
      <c r="U19" s="204"/>
      <c r="V19" s="206"/>
      <c r="W19" s="207"/>
      <c r="X19" s="207"/>
      <c r="Y19" s="208">
        <v>2030</v>
      </c>
      <c r="Z19" s="209"/>
      <c r="AA19" s="209"/>
      <c r="AB19" s="209"/>
      <c r="AC19" s="209"/>
      <c r="AD19" s="209"/>
      <c r="AE19" s="209"/>
      <c r="AF19" s="209"/>
      <c r="AG19" s="209"/>
      <c r="AH19" s="219">
        <f t="shared" si="4"/>
        <v>0</v>
      </c>
      <c r="AI19" s="220">
        <f t="shared" si="2"/>
        <v>0</v>
      </c>
    </row>
    <row r="20" spans="1:35" x14ac:dyDescent="0.25">
      <c r="A20" s="85" t="str" cm="1">
        <f t="array" ref="A20">'Entête '!$C$8:$C$8</f>
        <v>Entite_test (liste déroulante)</v>
      </c>
      <c r="B20" s="35" t="str" cm="1">
        <f t="array" ref="B20">'Entête '!$C$14:$C$14</f>
        <v>Communauté (liste déroulante)</v>
      </c>
      <c r="C20" s="202">
        <v>16</v>
      </c>
      <c r="D20" s="203"/>
      <c r="E20" s="203" t="s">
        <v>152</v>
      </c>
      <c r="F20" s="204"/>
      <c r="G20" s="204"/>
      <c r="H20" s="204"/>
      <c r="I20" s="204"/>
      <c r="J20" s="215">
        <f t="shared" si="0"/>
        <v>0</v>
      </c>
      <c r="K20" s="204"/>
      <c r="L20" s="204"/>
      <c r="M20" s="216">
        <f t="shared" si="1"/>
        <v>0</v>
      </c>
      <c r="N20" s="204"/>
      <c r="O20" s="216">
        <f t="shared" si="3"/>
        <v>0</v>
      </c>
      <c r="P20" s="205"/>
      <c r="Q20" s="217">
        <f>IFERROR(J20/HLOOKUP('Entête '!$D$6,Résultats_Indices!$C$10:$K$11,2),0)</f>
        <v>0</v>
      </c>
      <c r="R20" s="218">
        <f>IFERROR(-I20/(HLOOKUP('Entête '!$D$6,Résultats_Indices!$C$10:$K$11,2)),0)</f>
        <v>0</v>
      </c>
      <c r="S20" s="202" t="s">
        <v>129</v>
      </c>
      <c r="T20" s="205"/>
      <c r="U20" s="204"/>
      <c r="V20" s="206"/>
      <c r="W20" s="207"/>
      <c r="X20" s="207"/>
      <c r="Y20" s="208">
        <v>2030</v>
      </c>
      <c r="Z20" s="209"/>
      <c r="AA20" s="209"/>
      <c r="AB20" s="209"/>
      <c r="AC20" s="209"/>
      <c r="AD20" s="209"/>
      <c r="AE20" s="209"/>
      <c r="AF20" s="209"/>
      <c r="AG20" s="209"/>
      <c r="AH20" s="219">
        <f t="shared" si="4"/>
        <v>0</v>
      </c>
      <c r="AI20" s="220">
        <f t="shared" si="2"/>
        <v>0</v>
      </c>
    </row>
    <row r="21" spans="1:35" x14ac:dyDescent="0.25">
      <c r="A21" s="85" t="str" cm="1">
        <f t="array" ref="A21">'Entête '!$C$8:$C$8</f>
        <v>Entite_test (liste déroulante)</v>
      </c>
      <c r="B21" s="35" t="str" cm="1">
        <f t="array" ref="B21">'Entête '!$C$14:$C$14</f>
        <v>Communauté (liste déroulante)</v>
      </c>
      <c r="C21" s="202">
        <v>17</v>
      </c>
      <c r="D21" s="203"/>
      <c r="E21" s="203" t="s">
        <v>152</v>
      </c>
      <c r="F21" s="204"/>
      <c r="G21" s="204"/>
      <c r="H21" s="204"/>
      <c r="I21" s="204"/>
      <c r="J21" s="215">
        <f t="shared" si="0"/>
        <v>0</v>
      </c>
      <c r="K21" s="204"/>
      <c r="L21" s="204"/>
      <c r="M21" s="216">
        <f t="shared" si="1"/>
        <v>0</v>
      </c>
      <c r="N21" s="204"/>
      <c r="O21" s="216">
        <f t="shared" si="3"/>
        <v>0</v>
      </c>
      <c r="P21" s="205"/>
      <c r="Q21" s="217">
        <f>IFERROR(J21/HLOOKUP('Entête '!$D$6,Résultats_Indices!$C$10:$K$11,2),0)</f>
        <v>0</v>
      </c>
      <c r="R21" s="218">
        <f>IFERROR(-I21/(HLOOKUP('Entête '!$D$6,Résultats_Indices!$C$10:$K$11,2)),0)</f>
        <v>0</v>
      </c>
      <c r="S21" s="202" t="s">
        <v>129</v>
      </c>
      <c r="T21" s="205"/>
      <c r="U21" s="204"/>
      <c r="V21" s="206"/>
      <c r="W21" s="207"/>
      <c r="X21" s="207"/>
      <c r="Y21" s="208">
        <v>2030</v>
      </c>
      <c r="Z21" s="209"/>
      <c r="AA21" s="209"/>
      <c r="AB21" s="209"/>
      <c r="AC21" s="209"/>
      <c r="AD21" s="209"/>
      <c r="AE21" s="209"/>
      <c r="AF21" s="209"/>
      <c r="AG21" s="209"/>
      <c r="AH21" s="219">
        <f t="shared" si="4"/>
        <v>0</v>
      </c>
      <c r="AI21" s="220">
        <f t="shared" si="2"/>
        <v>0</v>
      </c>
    </row>
    <row r="22" spans="1:35" x14ac:dyDescent="0.25">
      <c r="A22" s="85" t="str" cm="1">
        <f t="array" ref="A22">'Entête '!$C$8:$C$8</f>
        <v>Entite_test (liste déroulante)</v>
      </c>
      <c r="B22" s="35" t="str" cm="1">
        <f t="array" ref="B22">'Entête '!$C$14:$C$14</f>
        <v>Communauté (liste déroulante)</v>
      </c>
      <c r="C22" s="202">
        <v>18</v>
      </c>
      <c r="D22" s="203"/>
      <c r="E22" s="203" t="s">
        <v>152</v>
      </c>
      <c r="F22" s="204"/>
      <c r="G22" s="204"/>
      <c r="H22" s="204"/>
      <c r="I22" s="204"/>
      <c r="J22" s="215">
        <f t="shared" si="0"/>
        <v>0</v>
      </c>
      <c r="K22" s="204"/>
      <c r="L22" s="204"/>
      <c r="M22" s="216">
        <f t="shared" si="1"/>
        <v>0</v>
      </c>
      <c r="N22" s="204"/>
      <c r="O22" s="216">
        <f t="shared" si="3"/>
        <v>0</v>
      </c>
      <c r="P22" s="205"/>
      <c r="Q22" s="217">
        <f>IFERROR(J22/HLOOKUP('Entête '!$D$6,Résultats_Indices!$C$10:$K$11,2),0)</f>
        <v>0</v>
      </c>
      <c r="R22" s="218">
        <f>IFERROR(-I22/(HLOOKUP('Entête '!$D$6,Résultats_Indices!$C$10:$K$11,2)),0)</f>
        <v>0</v>
      </c>
      <c r="S22" s="202" t="s">
        <v>129</v>
      </c>
      <c r="T22" s="205"/>
      <c r="U22" s="204"/>
      <c r="V22" s="206"/>
      <c r="W22" s="207"/>
      <c r="X22" s="207"/>
      <c r="Y22" s="208">
        <v>2030</v>
      </c>
      <c r="Z22" s="209"/>
      <c r="AA22" s="209"/>
      <c r="AB22" s="209"/>
      <c r="AC22" s="209"/>
      <c r="AD22" s="209"/>
      <c r="AE22" s="209"/>
      <c r="AF22" s="209"/>
      <c r="AG22" s="209"/>
      <c r="AH22" s="219">
        <f t="shared" si="4"/>
        <v>0</v>
      </c>
      <c r="AI22" s="220">
        <f t="shared" si="2"/>
        <v>0</v>
      </c>
    </row>
    <row r="23" spans="1:35" x14ac:dyDescent="0.25">
      <c r="A23" s="85" t="str" cm="1">
        <f t="array" ref="A23">'Entête '!$C$8:$C$8</f>
        <v>Entite_test (liste déroulante)</v>
      </c>
      <c r="B23" s="35" t="str" cm="1">
        <f t="array" ref="B23">'Entête '!$C$14:$C$14</f>
        <v>Communauté (liste déroulante)</v>
      </c>
      <c r="C23" s="202">
        <v>19</v>
      </c>
      <c r="D23" s="203"/>
      <c r="E23" s="203" t="s">
        <v>152</v>
      </c>
      <c r="F23" s="204"/>
      <c r="G23" s="204"/>
      <c r="H23" s="204"/>
      <c r="I23" s="204"/>
      <c r="J23" s="215">
        <f t="shared" si="0"/>
        <v>0</v>
      </c>
      <c r="K23" s="204"/>
      <c r="L23" s="204"/>
      <c r="M23" s="216">
        <f t="shared" si="1"/>
        <v>0</v>
      </c>
      <c r="N23" s="204"/>
      <c r="O23" s="216">
        <f t="shared" si="3"/>
        <v>0</v>
      </c>
      <c r="P23" s="205"/>
      <c r="Q23" s="217">
        <f>IFERROR(J23/HLOOKUP('Entête '!$D$6,Résultats_Indices!$C$10:$K$11,2),0)</f>
        <v>0</v>
      </c>
      <c r="R23" s="218">
        <f>IFERROR(-I23/(HLOOKUP('Entête '!$D$6,Résultats_Indices!$C$10:$K$11,2)),0)</f>
        <v>0</v>
      </c>
      <c r="S23" s="202" t="s">
        <v>243</v>
      </c>
      <c r="T23" s="205"/>
      <c r="U23" s="204"/>
      <c r="V23" s="206"/>
      <c r="W23" s="207"/>
      <c r="X23" s="207"/>
      <c r="Y23" s="208">
        <v>2040</v>
      </c>
      <c r="Z23" s="209"/>
      <c r="AA23" s="209"/>
      <c r="AB23" s="209"/>
      <c r="AC23" s="209"/>
      <c r="AD23" s="209"/>
      <c r="AE23" s="209"/>
      <c r="AF23" s="209"/>
      <c r="AG23" s="209"/>
      <c r="AH23" s="219">
        <f t="shared" si="4"/>
        <v>0</v>
      </c>
      <c r="AI23" s="220">
        <f t="shared" si="2"/>
        <v>0</v>
      </c>
    </row>
    <row r="24" spans="1:35" s="93" customFormat="1" x14ac:dyDescent="0.25">
      <c r="A24" s="85" t="str" cm="1">
        <f t="array" ref="A24">'Entête '!$C$8:$C$8</f>
        <v>Entite_test (liste déroulante)</v>
      </c>
      <c r="B24" s="35" t="str" cm="1">
        <f t="array" ref="B24">'Entête '!$C$14:$C$14</f>
        <v>Communauté (liste déroulante)</v>
      </c>
      <c r="C24" s="202">
        <v>20</v>
      </c>
      <c r="D24" s="210"/>
      <c r="E24" s="203" t="s">
        <v>152</v>
      </c>
      <c r="F24" s="211"/>
      <c r="G24" s="211"/>
      <c r="H24" s="211"/>
      <c r="I24" s="204"/>
      <c r="J24" s="215">
        <f t="shared" si="0"/>
        <v>0</v>
      </c>
      <c r="K24" s="211"/>
      <c r="L24" s="211"/>
      <c r="M24" s="216">
        <f t="shared" si="1"/>
        <v>0</v>
      </c>
      <c r="N24" s="211"/>
      <c r="O24" s="216">
        <f t="shared" si="3"/>
        <v>0</v>
      </c>
      <c r="P24" s="212"/>
      <c r="Q24" s="217">
        <f>IFERROR(J24/HLOOKUP('Entête '!$D$6,Résultats_Indices!$C$10:$K$11,2),0)</f>
        <v>0</v>
      </c>
      <c r="R24" s="218">
        <f>IFERROR(-I24/(HLOOKUP('Entête '!$D$6,Résultats_Indices!$C$10:$K$11,2)),0)</f>
        <v>0</v>
      </c>
      <c r="S24" s="202" t="s">
        <v>243</v>
      </c>
      <c r="T24" s="212"/>
      <c r="U24" s="211"/>
      <c r="V24" s="213"/>
      <c r="W24" s="207"/>
      <c r="X24" s="207"/>
      <c r="Y24" s="208">
        <v>2050</v>
      </c>
      <c r="Z24" s="214"/>
      <c r="AA24" s="214"/>
      <c r="AB24" s="214"/>
      <c r="AC24" s="214"/>
      <c r="AD24" s="214"/>
      <c r="AE24" s="214"/>
      <c r="AF24" s="214"/>
      <c r="AG24" s="214"/>
      <c r="AH24" s="219">
        <f t="shared" si="4"/>
        <v>0</v>
      </c>
      <c r="AI24" s="220">
        <f t="shared" si="2"/>
        <v>0</v>
      </c>
    </row>
    <row r="25" spans="1:35" x14ac:dyDescent="0.25">
      <c r="A25" s="85" t="str" cm="1">
        <f t="array" ref="A25">'Entête '!$C$8:$C$8</f>
        <v>Entite_test (liste déroulante)</v>
      </c>
      <c r="B25" s="35" t="str" cm="1">
        <f t="array" ref="B25">'Entête '!$C$14:$C$14</f>
        <v>Communauté (liste déroulante)</v>
      </c>
      <c r="C25" s="202">
        <v>21</v>
      </c>
      <c r="D25" s="210"/>
      <c r="E25" s="203" t="s">
        <v>152</v>
      </c>
      <c r="F25" s="211"/>
      <c r="G25" s="211"/>
      <c r="H25" s="211"/>
      <c r="I25" s="204"/>
      <c r="J25" s="215">
        <f t="shared" ref="J25:J60" si="5">SUM(F25:H25)</f>
        <v>0</v>
      </c>
      <c r="K25" s="211"/>
      <c r="L25" s="211"/>
      <c r="M25" s="216">
        <f t="shared" ref="M25:M60" si="6">SUM(K25:L25)</f>
        <v>0</v>
      </c>
      <c r="N25" s="211"/>
      <c r="O25" s="216">
        <f t="shared" ref="O25:O60" si="7">SUM(M25:N25)</f>
        <v>0</v>
      </c>
      <c r="P25" s="212"/>
      <c r="Q25" s="217">
        <f>IFERROR(J25/HLOOKUP('Entête '!$D$6,Résultats_Indices!$C$10:$K$11,2),0)</f>
        <v>0</v>
      </c>
      <c r="R25" s="218">
        <f>IFERROR(-I25/(HLOOKUP('Entête '!$D$6,Résultats_Indices!$C$10:$K$11,2)),0)</f>
        <v>0</v>
      </c>
      <c r="S25" s="202" t="s">
        <v>243</v>
      </c>
      <c r="T25" s="212"/>
      <c r="U25" s="211"/>
      <c r="V25" s="213"/>
      <c r="W25" s="207"/>
      <c r="X25" s="207"/>
      <c r="Y25" s="208">
        <v>2051</v>
      </c>
      <c r="Z25" s="214"/>
      <c r="AA25" s="214"/>
      <c r="AB25" s="214"/>
      <c r="AC25" s="214"/>
      <c r="AD25" s="214"/>
      <c r="AE25" s="214"/>
      <c r="AF25" s="214"/>
      <c r="AG25" s="214"/>
      <c r="AH25" s="219">
        <f t="shared" ref="AH25:AH60" si="8">SUM(Z25:AG25)</f>
        <v>0</v>
      </c>
      <c r="AI25" s="220">
        <f t="shared" ref="AI25:AI60" si="9">IF(OR(W25=1,X25=1),1,0)</f>
        <v>0</v>
      </c>
    </row>
    <row r="26" spans="1:35" x14ac:dyDescent="0.25">
      <c r="A26" s="85" t="str" cm="1">
        <f t="array" ref="A26">'Entête '!$C$8:$C$8</f>
        <v>Entite_test (liste déroulante)</v>
      </c>
      <c r="B26" s="35" t="str" cm="1">
        <f t="array" ref="B26">'Entête '!$C$14:$C$14</f>
        <v>Communauté (liste déroulante)</v>
      </c>
      <c r="C26" s="202">
        <v>22</v>
      </c>
      <c r="D26" s="210"/>
      <c r="E26" s="203" t="s">
        <v>152</v>
      </c>
      <c r="F26" s="211"/>
      <c r="G26" s="211"/>
      <c r="H26" s="211"/>
      <c r="I26" s="204"/>
      <c r="J26" s="215">
        <f t="shared" si="5"/>
        <v>0</v>
      </c>
      <c r="K26" s="211"/>
      <c r="L26" s="211"/>
      <c r="M26" s="216">
        <f t="shared" si="6"/>
        <v>0</v>
      </c>
      <c r="N26" s="211"/>
      <c r="O26" s="216">
        <f t="shared" si="7"/>
        <v>0</v>
      </c>
      <c r="P26" s="212"/>
      <c r="Q26" s="217">
        <f>IFERROR(J26/HLOOKUP('Entête '!$D$6,Résultats_Indices!$C$10:$K$11,2),0)</f>
        <v>0</v>
      </c>
      <c r="R26" s="218">
        <f>IFERROR(-I26/(HLOOKUP('Entête '!$D$6,Résultats_Indices!$C$10:$K$11,2)),0)</f>
        <v>0</v>
      </c>
      <c r="S26" s="202" t="s">
        <v>243</v>
      </c>
      <c r="T26" s="212"/>
      <c r="U26" s="211"/>
      <c r="V26" s="213"/>
      <c r="W26" s="207"/>
      <c r="X26" s="207"/>
      <c r="Y26" s="208">
        <v>2052</v>
      </c>
      <c r="Z26" s="214"/>
      <c r="AA26" s="214"/>
      <c r="AB26" s="214"/>
      <c r="AC26" s="214"/>
      <c r="AD26" s="214"/>
      <c r="AE26" s="214"/>
      <c r="AF26" s="214"/>
      <c r="AG26" s="214"/>
      <c r="AH26" s="219">
        <f t="shared" si="8"/>
        <v>0</v>
      </c>
      <c r="AI26" s="220">
        <f t="shared" si="9"/>
        <v>0</v>
      </c>
    </row>
    <row r="27" spans="1:35" x14ac:dyDescent="0.25">
      <c r="A27" s="85" t="str" cm="1">
        <f t="array" ref="A27">'Entête '!$C$8:$C$8</f>
        <v>Entite_test (liste déroulante)</v>
      </c>
      <c r="B27" s="35" t="str" cm="1">
        <f t="array" ref="B27">'Entête '!$C$14:$C$14</f>
        <v>Communauté (liste déroulante)</v>
      </c>
      <c r="C27" s="202">
        <v>23</v>
      </c>
      <c r="D27" s="210"/>
      <c r="E27" s="203" t="s">
        <v>152</v>
      </c>
      <c r="F27" s="211"/>
      <c r="G27" s="211"/>
      <c r="H27" s="211"/>
      <c r="I27" s="204"/>
      <c r="J27" s="215">
        <f t="shared" si="5"/>
        <v>0</v>
      </c>
      <c r="K27" s="211"/>
      <c r="L27" s="211"/>
      <c r="M27" s="216">
        <f t="shared" si="6"/>
        <v>0</v>
      </c>
      <c r="N27" s="211"/>
      <c r="O27" s="216">
        <f t="shared" si="7"/>
        <v>0</v>
      </c>
      <c r="P27" s="212"/>
      <c r="Q27" s="217">
        <f>IFERROR(J27/HLOOKUP('Entête '!$D$6,Résultats_Indices!$C$10:$K$11,2),0)</f>
        <v>0</v>
      </c>
      <c r="R27" s="218">
        <f>IFERROR(-I27/(HLOOKUP('Entête '!$D$6,Résultats_Indices!$C$10:$K$11,2)),0)</f>
        <v>0</v>
      </c>
      <c r="S27" s="202" t="s">
        <v>243</v>
      </c>
      <c r="T27" s="212"/>
      <c r="U27" s="211"/>
      <c r="V27" s="213"/>
      <c r="W27" s="207"/>
      <c r="X27" s="207"/>
      <c r="Y27" s="208">
        <v>2053</v>
      </c>
      <c r="Z27" s="214"/>
      <c r="AA27" s="214"/>
      <c r="AB27" s="214"/>
      <c r="AC27" s="214"/>
      <c r="AD27" s="214"/>
      <c r="AE27" s="214"/>
      <c r="AF27" s="214"/>
      <c r="AG27" s="214"/>
      <c r="AH27" s="219">
        <f t="shared" si="8"/>
        <v>0</v>
      </c>
      <c r="AI27" s="220">
        <f t="shared" si="9"/>
        <v>0</v>
      </c>
    </row>
    <row r="28" spans="1:35" x14ac:dyDescent="0.25">
      <c r="A28" s="85" t="str" cm="1">
        <f t="array" ref="A28">'Entête '!$C$8:$C$8</f>
        <v>Entite_test (liste déroulante)</v>
      </c>
      <c r="B28" s="35" t="str" cm="1">
        <f t="array" ref="B28">'Entête '!$C$14:$C$14</f>
        <v>Communauté (liste déroulante)</v>
      </c>
      <c r="C28" s="202">
        <v>24</v>
      </c>
      <c r="D28" s="210"/>
      <c r="E28" s="203" t="s">
        <v>152</v>
      </c>
      <c r="F28" s="211"/>
      <c r="G28" s="211"/>
      <c r="H28" s="211"/>
      <c r="I28" s="204"/>
      <c r="J28" s="215">
        <f t="shared" si="5"/>
        <v>0</v>
      </c>
      <c r="K28" s="211"/>
      <c r="L28" s="211"/>
      <c r="M28" s="216">
        <f t="shared" si="6"/>
        <v>0</v>
      </c>
      <c r="N28" s="211"/>
      <c r="O28" s="216">
        <f t="shared" si="7"/>
        <v>0</v>
      </c>
      <c r="P28" s="212"/>
      <c r="Q28" s="217">
        <f>IFERROR(J28/HLOOKUP('Entête '!$D$6,Résultats_Indices!$C$10:$K$11,2),0)</f>
        <v>0</v>
      </c>
      <c r="R28" s="218">
        <f>IFERROR(-I28/(HLOOKUP('Entête '!$D$6,Résultats_Indices!$C$10:$K$11,2)),0)</f>
        <v>0</v>
      </c>
      <c r="S28" s="202" t="s">
        <v>243</v>
      </c>
      <c r="T28" s="212"/>
      <c r="U28" s="211"/>
      <c r="V28" s="213"/>
      <c r="W28" s="207"/>
      <c r="X28" s="207"/>
      <c r="Y28" s="208">
        <v>2054</v>
      </c>
      <c r="Z28" s="214"/>
      <c r="AA28" s="214"/>
      <c r="AB28" s="214"/>
      <c r="AC28" s="214"/>
      <c r="AD28" s="214"/>
      <c r="AE28" s="214"/>
      <c r="AF28" s="214"/>
      <c r="AG28" s="214"/>
      <c r="AH28" s="219">
        <f t="shared" si="8"/>
        <v>0</v>
      </c>
      <c r="AI28" s="220">
        <f t="shared" si="9"/>
        <v>0</v>
      </c>
    </row>
    <row r="29" spans="1:35" x14ac:dyDescent="0.25">
      <c r="A29" s="85" t="str" cm="1">
        <f t="array" ref="A29">'Entête '!$C$8:$C$8</f>
        <v>Entite_test (liste déroulante)</v>
      </c>
      <c r="B29" s="35" t="str" cm="1">
        <f t="array" ref="B29">'Entête '!$C$14:$C$14</f>
        <v>Communauté (liste déroulante)</v>
      </c>
      <c r="C29" s="202">
        <v>25</v>
      </c>
      <c r="D29" s="210"/>
      <c r="E29" s="203" t="s">
        <v>152</v>
      </c>
      <c r="F29" s="211"/>
      <c r="G29" s="211"/>
      <c r="H29" s="211"/>
      <c r="I29" s="204"/>
      <c r="J29" s="215">
        <f t="shared" si="5"/>
        <v>0</v>
      </c>
      <c r="K29" s="211"/>
      <c r="L29" s="211"/>
      <c r="M29" s="216">
        <f t="shared" si="6"/>
        <v>0</v>
      </c>
      <c r="N29" s="211"/>
      <c r="O29" s="216">
        <f t="shared" si="7"/>
        <v>0</v>
      </c>
      <c r="P29" s="212"/>
      <c r="Q29" s="217">
        <f>IFERROR(J29/HLOOKUP('Entête '!$D$6,Résultats_Indices!$C$10:$K$11,2),0)</f>
        <v>0</v>
      </c>
      <c r="R29" s="218">
        <f>IFERROR(-I29/(HLOOKUP('Entête '!$D$6,Résultats_Indices!$C$10:$K$11,2)),0)</f>
        <v>0</v>
      </c>
      <c r="S29" s="202" t="s">
        <v>243</v>
      </c>
      <c r="T29" s="212"/>
      <c r="U29" s="211"/>
      <c r="V29" s="213"/>
      <c r="W29" s="207"/>
      <c r="X29" s="207"/>
      <c r="Y29" s="208">
        <v>2055</v>
      </c>
      <c r="Z29" s="214"/>
      <c r="AA29" s="214"/>
      <c r="AB29" s="214"/>
      <c r="AC29" s="214"/>
      <c r="AD29" s="214"/>
      <c r="AE29" s="214"/>
      <c r="AF29" s="214"/>
      <c r="AG29" s="214"/>
      <c r="AH29" s="219">
        <f t="shared" si="8"/>
        <v>0</v>
      </c>
      <c r="AI29" s="220">
        <f t="shared" si="9"/>
        <v>0</v>
      </c>
    </row>
    <row r="30" spans="1:35" x14ac:dyDescent="0.25">
      <c r="A30" s="85" t="str" cm="1">
        <f t="array" ref="A30">'Entête '!$C$8:$C$8</f>
        <v>Entite_test (liste déroulante)</v>
      </c>
      <c r="B30" s="35" t="str" cm="1">
        <f t="array" ref="B30">'Entête '!$C$14:$C$14</f>
        <v>Communauté (liste déroulante)</v>
      </c>
      <c r="C30" s="202">
        <v>26</v>
      </c>
      <c r="D30" s="210"/>
      <c r="E30" s="203" t="s">
        <v>152</v>
      </c>
      <c r="F30" s="211"/>
      <c r="G30" s="211"/>
      <c r="H30" s="211"/>
      <c r="I30" s="204"/>
      <c r="J30" s="215">
        <f t="shared" si="5"/>
        <v>0</v>
      </c>
      <c r="K30" s="211"/>
      <c r="L30" s="211"/>
      <c r="M30" s="216">
        <f t="shared" si="6"/>
        <v>0</v>
      </c>
      <c r="N30" s="211"/>
      <c r="O30" s="216">
        <f t="shared" si="7"/>
        <v>0</v>
      </c>
      <c r="P30" s="212"/>
      <c r="Q30" s="217">
        <f>IFERROR(J30/HLOOKUP('Entête '!$D$6,Résultats_Indices!$C$10:$K$11,2),0)</f>
        <v>0</v>
      </c>
      <c r="R30" s="218">
        <f>IFERROR(-I30/(HLOOKUP('Entête '!$D$6,Résultats_Indices!$C$10:$K$11,2)),0)</f>
        <v>0</v>
      </c>
      <c r="S30" s="202" t="s">
        <v>243</v>
      </c>
      <c r="T30" s="212"/>
      <c r="U30" s="211"/>
      <c r="V30" s="213"/>
      <c r="W30" s="207"/>
      <c r="X30" s="207"/>
      <c r="Y30" s="208">
        <v>2056</v>
      </c>
      <c r="Z30" s="214"/>
      <c r="AA30" s="214"/>
      <c r="AB30" s="214"/>
      <c r="AC30" s="214"/>
      <c r="AD30" s="214"/>
      <c r="AE30" s="214"/>
      <c r="AF30" s="214"/>
      <c r="AG30" s="214"/>
      <c r="AH30" s="219">
        <f t="shared" si="8"/>
        <v>0</v>
      </c>
      <c r="AI30" s="220">
        <f t="shared" si="9"/>
        <v>0</v>
      </c>
    </row>
    <row r="31" spans="1:35" x14ac:dyDescent="0.25">
      <c r="A31" s="85" t="str" cm="1">
        <f t="array" ref="A31">'Entête '!$C$8:$C$8</f>
        <v>Entite_test (liste déroulante)</v>
      </c>
      <c r="B31" s="35" t="str" cm="1">
        <f t="array" ref="B31">'Entête '!$C$14:$C$14</f>
        <v>Communauté (liste déroulante)</v>
      </c>
      <c r="C31" s="202">
        <v>27</v>
      </c>
      <c r="D31" s="210"/>
      <c r="E31" s="203" t="s">
        <v>152</v>
      </c>
      <c r="F31" s="211"/>
      <c r="G31" s="211"/>
      <c r="H31" s="211"/>
      <c r="I31" s="204"/>
      <c r="J31" s="215">
        <f t="shared" si="5"/>
        <v>0</v>
      </c>
      <c r="K31" s="211"/>
      <c r="L31" s="211"/>
      <c r="M31" s="216">
        <f t="shared" si="6"/>
        <v>0</v>
      </c>
      <c r="N31" s="211"/>
      <c r="O31" s="216">
        <f t="shared" si="7"/>
        <v>0</v>
      </c>
      <c r="P31" s="212"/>
      <c r="Q31" s="217">
        <f>IFERROR(J31/HLOOKUP('Entête '!$D$6,Résultats_Indices!$C$10:$K$11,2),0)</f>
        <v>0</v>
      </c>
      <c r="R31" s="218">
        <f>IFERROR(-I31/(HLOOKUP('Entête '!$D$6,Résultats_Indices!$C$10:$K$11,2)),0)</f>
        <v>0</v>
      </c>
      <c r="S31" s="202" t="s">
        <v>243</v>
      </c>
      <c r="T31" s="212"/>
      <c r="U31" s="211"/>
      <c r="V31" s="213"/>
      <c r="W31" s="207"/>
      <c r="X31" s="207"/>
      <c r="Y31" s="208">
        <v>2057</v>
      </c>
      <c r="Z31" s="214"/>
      <c r="AA31" s="214"/>
      <c r="AB31" s="214"/>
      <c r="AC31" s="214"/>
      <c r="AD31" s="214"/>
      <c r="AE31" s="214"/>
      <c r="AF31" s="214"/>
      <c r="AG31" s="214"/>
      <c r="AH31" s="219">
        <f t="shared" si="8"/>
        <v>0</v>
      </c>
      <c r="AI31" s="220">
        <f t="shared" si="9"/>
        <v>0</v>
      </c>
    </row>
    <row r="32" spans="1:35" x14ac:dyDescent="0.25">
      <c r="A32" s="85" t="str" cm="1">
        <f t="array" ref="A32">'Entête '!$C$8:$C$8</f>
        <v>Entite_test (liste déroulante)</v>
      </c>
      <c r="B32" s="35" t="str" cm="1">
        <f t="array" ref="B32">'Entête '!$C$14:$C$14</f>
        <v>Communauté (liste déroulante)</v>
      </c>
      <c r="C32" s="202">
        <v>28</v>
      </c>
      <c r="D32" s="210"/>
      <c r="E32" s="203" t="s">
        <v>152</v>
      </c>
      <c r="F32" s="211"/>
      <c r="G32" s="211"/>
      <c r="H32" s="211"/>
      <c r="I32" s="204"/>
      <c r="J32" s="215">
        <f t="shared" si="5"/>
        <v>0</v>
      </c>
      <c r="K32" s="211"/>
      <c r="L32" s="211"/>
      <c r="M32" s="216">
        <f t="shared" si="6"/>
        <v>0</v>
      </c>
      <c r="N32" s="211"/>
      <c r="O32" s="216">
        <f t="shared" si="7"/>
        <v>0</v>
      </c>
      <c r="P32" s="212"/>
      <c r="Q32" s="217">
        <f>IFERROR(J32/HLOOKUP('Entête '!$D$6,Résultats_Indices!$C$10:$K$11,2),0)</f>
        <v>0</v>
      </c>
      <c r="R32" s="218">
        <f>IFERROR(-I32/(HLOOKUP('Entête '!$D$6,Résultats_Indices!$C$10:$K$11,2)),0)</f>
        <v>0</v>
      </c>
      <c r="S32" s="202" t="s">
        <v>243</v>
      </c>
      <c r="T32" s="212"/>
      <c r="U32" s="211"/>
      <c r="V32" s="213"/>
      <c r="W32" s="207"/>
      <c r="X32" s="207"/>
      <c r="Y32" s="208">
        <v>2058</v>
      </c>
      <c r="Z32" s="214"/>
      <c r="AA32" s="214"/>
      <c r="AB32" s="214"/>
      <c r="AC32" s="214"/>
      <c r="AD32" s="214"/>
      <c r="AE32" s="214"/>
      <c r="AF32" s="214"/>
      <c r="AG32" s="214"/>
      <c r="AH32" s="219">
        <f t="shared" si="8"/>
        <v>0</v>
      </c>
      <c r="AI32" s="220">
        <f t="shared" si="9"/>
        <v>0</v>
      </c>
    </row>
    <row r="33" spans="1:35" x14ac:dyDescent="0.25">
      <c r="A33" s="85" t="str" cm="1">
        <f t="array" ref="A33">'Entête '!$C$8:$C$8</f>
        <v>Entite_test (liste déroulante)</v>
      </c>
      <c r="B33" s="35" t="str" cm="1">
        <f t="array" ref="B33">'Entête '!$C$14:$C$14</f>
        <v>Communauté (liste déroulante)</v>
      </c>
      <c r="C33" s="202">
        <v>29</v>
      </c>
      <c r="D33" s="210"/>
      <c r="E33" s="203" t="s">
        <v>152</v>
      </c>
      <c r="F33" s="211"/>
      <c r="G33" s="211"/>
      <c r="H33" s="211"/>
      <c r="I33" s="204"/>
      <c r="J33" s="215">
        <f t="shared" si="5"/>
        <v>0</v>
      </c>
      <c r="K33" s="211"/>
      <c r="L33" s="211"/>
      <c r="M33" s="216">
        <f t="shared" si="6"/>
        <v>0</v>
      </c>
      <c r="N33" s="211"/>
      <c r="O33" s="216">
        <f t="shared" si="7"/>
        <v>0</v>
      </c>
      <c r="P33" s="212"/>
      <c r="Q33" s="217">
        <f>IFERROR(J33/HLOOKUP('Entête '!$D$6,Résultats_Indices!$C$10:$K$11,2),0)</f>
        <v>0</v>
      </c>
      <c r="R33" s="218">
        <f>IFERROR(-I33/(HLOOKUP('Entête '!$D$6,Résultats_Indices!$C$10:$K$11,2)),0)</f>
        <v>0</v>
      </c>
      <c r="S33" s="202" t="s">
        <v>243</v>
      </c>
      <c r="T33" s="212"/>
      <c r="U33" s="211"/>
      <c r="V33" s="213"/>
      <c r="W33" s="207"/>
      <c r="X33" s="207"/>
      <c r="Y33" s="208">
        <v>2059</v>
      </c>
      <c r="Z33" s="214"/>
      <c r="AA33" s="214"/>
      <c r="AB33" s="214"/>
      <c r="AC33" s="214"/>
      <c r="AD33" s="214"/>
      <c r="AE33" s="214"/>
      <c r="AF33" s="214"/>
      <c r="AG33" s="214"/>
      <c r="AH33" s="219">
        <f t="shared" si="8"/>
        <v>0</v>
      </c>
      <c r="AI33" s="220">
        <f t="shared" si="9"/>
        <v>0</v>
      </c>
    </row>
    <row r="34" spans="1:35" x14ac:dyDescent="0.25">
      <c r="A34" s="85" t="str" cm="1">
        <f t="array" ref="A34">'Entête '!$C$8:$C$8</f>
        <v>Entite_test (liste déroulante)</v>
      </c>
      <c r="B34" s="35" t="str" cm="1">
        <f t="array" ref="B34">'Entête '!$C$14:$C$14</f>
        <v>Communauté (liste déroulante)</v>
      </c>
      <c r="C34" s="202">
        <v>30</v>
      </c>
      <c r="D34" s="210"/>
      <c r="E34" s="203" t="s">
        <v>152</v>
      </c>
      <c r="F34" s="211"/>
      <c r="G34" s="211"/>
      <c r="H34" s="211"/>
      <c r="I34" s="204"/>
      <c r="J34" s="215">
        <f t="shared" si="5"/>
        <v>0</v>
      </c>
      <c r="K34" s="211"/>
      <c r="L34" s="211"/>
      <c r="M34" s="216">
        <f t="shared" si="6"/>
        <v>0</v>
      </c>
      <c r="N34" s="211"/>
      <c r="O34" s="216">
        <f t="shared" si="7"/>
        <v>0</v>
      </c>
      <c r="P34" s="212"/>
      <c r="Q34" s="217">
        <f>IFERROR(J34/HLOOKUP('Entête '!$D$6,Résultats_Indices!$C$10:$K$11,2),0)</f>
        <v>0</v>
      </c>
      <c r="R34" s="218">
        <f>IFERROR(-I34/(HLOOKUP('Entête '!$D$6,Résultats_Indices!$C$10:$K$11,2)),0)</f>
        <v>0</v>
      </c>
      <c r="S34" s="202" t="s">
        <v>243</v>
      </c>
      <c r="T34" s="212"/>
      <c r="U34" s="211"/>
      <c r="V34" s="213"/>
      <c r="W34" s="207"/>
      <c r="X34" s="207"/>
      <c r="Y34" s="208">
        <v>2060</v>
      </c>
      <c r="Z34" s="214"/>
      <c r="AA34" s="214"/>
      <c r="AB34" s="214"/>
      <c r="AC34" s="214"/>
      <c r="AD34" s="214"/>
      <c r="AE34" s="214"/>
      <c r="AF34" s="214"/>
      <c r="AG34" s="214"/>
      <c r="AH34" s="219">
        <f t="shared" si="8"/>
        <v>0</v>
      </c>
      <c r="AI34" s="220">
        <f t="shared" si="9"/>
        <v>0</v>
      </c>
    </row>
    <row r="35" spans="1:35" x14ac:dyDescent="0.25">
      <c r="A35" s="85" t="str" cm="1">
        <f t="array" ref="A35">'Entête '!$C$8:$C$8</f>
        <v>Entite_test (liste déroulante)</v>
      </c>
      <c r="B35" s="35" t="str" cm="1">
        <f t="array" ref="B35">'Entête '!$C$14:$C$14</f>
        <v>Communauté (liste déroulante)</v>
      </c>
      <c r="C35" s="202">
        <v>31</v>
      </c>
      <c r="D35" s="210"/>
      <c r="E35" s="203" t="s">
        <v>152</v>
      </c>
      <c r="F35" s="211"/>
      <c r="G35" s="211"/>
      <c r="H35" s="211"/>
      <c r="I35" s="204"/>
      <c r="J35" s="215">
        <f t="shared" si="5"/>
        <v>0</v>
      </c>
      <c r="K35" s="211"/>
      <c r="L35" s="211"/>
      <c r="M35" s="216">
        <f t="shared" si="6"/>
        <v>0</v>
      </c>
      <c r="N35" s="211"/>
      <c r="O35" s="216">
        <f t="shared" si="7"/>
        <v>0</v>
      </c>
      <c r="P35" s="212"/>
      <c r="Q35" s="217">
        <f>IFERROR(J35/HLOOKUP('Entête '!$D$6,Résultats_Indices!$C$10:$K$11,2),0)</f>
        <v>0</v>
      </c>
      <c r="R35" s="218">
        <f>IFERROR(-I35/(HLOOKUP('Entête '!$D$6,Résultats_Indices!$C$10:$K$11,2)),0)</f>
        <v>0</v>
      </c>
      <c r="S35" s="202" t="s">
        <v>243</v>
      </c>
      <c r="T35" s="212"/>
      <c r="U35" s="211"/>
      <c r="V35" s="213"/>
      <c r="W35" s="207"/>
      <c r="X35" s="207"/>
      <c r="Y35" s="208">
        <v>2061</v>
      </c>
      <c r="Z35" s="214"/>
      <c r="AA35" s="214"/>
      <c r="AB35" s="214"/>
      <c r="AC35" s="214"/>
      <c r="AD35" s="214"/>
      <c r="AE35" s="214"/>
      <c r="AF35" s="214"/>
      <c r="AG35" s="214"/>
      <c r="AH35" s="219">
        <f t="shared" si="8"/>
        <v>0</v>
      </c>
      <c r="AI35" s="220">
        <f t="shared" si="9"/>
        <v>0</v>
      </c>
    </row>
    <row r="36" spans="1:35" x14ac:dyDescent="0.25">
      <c r="A36" s="85" t="str" cm="1">
        <f t="array" ref="A36">'Entête '!$C$8:$C$8</f>
        <v>Entite_test (liste déroulante)</v>
      </c>
      <c r="B36" s="35" t="str" cm="1">
        <f t="array" ref="B36">'Entête '!$C$14:$C$14</f>
        <v>Communauté (liste déroulante)</v>
      </c>
      <c r="C36" s="202">
        <v>32</v>
      </c>
      <c r="D36" s="210"/>
      <c r="E36" s="203" t="s">
        <v>152</v>
      </c>
      <c r="F36" s="211"/>
      <c r="G36" s="211"/>
      <c r="H36" s="211"/>
      <c r="I36" s="204"/>
      <c r="J36" s="215">
        <f t="shared" si="5"/>
        <v>0</v>
      </c>
      <c r="K36" s="211"/>
      <c r="L36" s="211"/>
      <c r="M36" s="216">
        <f t="shared" si="6"/>
        <v>0</v>
      </c>
      <c r="N36" s="211"/>
      <c r="O36" s="216">
        <f t="shared" si="7"/>
        <v>0</v>
      </c>
      <c r="P36" s="212"/>
      <c r="Q36" s="217">
        <f>IFERROR(J36/HLOOKUP('Entête '!$D$6,Résultats_Indices!$C$10:$K$11,2),0)</f>
        <v>0</v>
      </c>
      <c r="R36" s="218">
        <f>IFERROR(-I36/(HLOOKUP('Entête '!$D$6,Résultats_Indices!$C$10:$K$11,2)),0)</f>
        <v>0</v>
      </c>
      <c r="S36" s="202" t="s">
        <v>243</v>
      </c>
      <c r="T36" s="212"/>
      <c r="U36" s="211"/>
      <c r="V36" s="213"/>
      <c r="W36" s="207"/>
      <c r="X36" s="207"/>
      <c r="Y36" s="208">
        <v>2062</v>
      </c>
      <c r="Z36" s="214"/>
      <c r="AA36" s="214"/>
      <c r="AB36" s="214"/>
      <c r="AC36" s="214"/>
      <c r="AD36" s="214"/>
      <c r="AE36" s="214"/>
      <c r="AF36" s="214"/>
      <c r="AG36" s="214"/>
      <c r="AH36" s="219">
        <f t="shared" si="8"/>
        <v>0</v>
      </c>
      <c r="AI36" s="220">
        <f t="shared" si="9"/>
        <v>0</v>
      </c>
    </row>
    <row r="37" spans="1:35" x14ac:dyDescent="0.25">
      <c r="A37" s="85" t="str" cm="1">
        <f t="array" ref="A37">'Entête '!$C$8:$C$8</f>
        <v>Entite_test (liste déroulante)</v>
      </c>
      <c r="B37" s="35" t="str" cm="1">
        <f t="array" ref="B37">'Entête '!$C$14:$C$14</f>
        <v>Communauté (liste déroulante)</v>
      </c>
      <c r="C37" s="202">
        <v>33</v>
      </c>
      <c r="D37" s="210"/>
      <c r="E37" s="203" t="s">
        <v>152</v>
      </c>
      <c r="F37" s="211"/>
      <c r="G37" s="211"/>
      <c r="H37" s="211"/>
      <c r="I37" s="204"/>
      <c r="J37" s="215">
        <f t="shared" si="5"/>
        <v>0</v>
      </c>
      <c r="K37" s="211"/>
      <c r="L37" s="211"/>
      <c r="M37" s="216">
        <f t="shared" si="6"/>
        <v>0</v>
      </c>
      <c r="N37" s="211"/>
      <c r="O37" s="216">
        <f t="shared" si="7"/>
        <v>0</v>
      </c>
      <c r="P37" s="212"/>
      <c r="Q37" s="217">
        <f>IFERROR(J37/HLOOKUP('Entête '!$D$6,Résultats_Indices!$C$10:$K$11,2),0)</f>
        <v>0</v>
      </c>
      <c r="R37" s="218">
        <f>IFERROR(-I37/(HLOOKUP('Entête '!$D$6,Résultats_Indices!$C$10:$K$11,2)),0)</f>
        <v>0</v>
      </c>
      <c r="S37" s="202" t="s">
        <v>243</v>
      </c>
      <c r="T37" s="212"/>
      <c r="U37" s="211"/>
      <c r="V37" s="213"/>
      <c r="W37" s="207"/>
      <c r="X37" s="207"/>
      <c r="Y37" s="208">
        <v>2063</v>
      </c>
      <c r="Z37" s="214"/>
      <c r="AA37" s="214"/>
      <c r="AB37" s="214"/>
      <c r="AC37" s="214"/>
      <c r="AD37" s="214"/>
      <c r="AE37" s="214"/>
      <c r="AF37" s="214"/>
      <c r="AG37" s="214"/>
      <c r="AH37" s="219">
        <f t="shared" si="8"/>
        <v>0</v>
      </c>
      <c r="AI37" s="220">
        <f t="shared" si="9"/>
        <v>0</v>
      </c>
    </row>
    <row r="38" spans="1:35" x14ac:dyDescent="0.25">
      <c r="A38" s="85" t="str" cm="1">
        <f t="array" ref="A38">'Entête '!$C$8:$C$8</f>
        <v>Entite_test (liste déroulante)</v>
      </c>
      <c r="B38" s="35" t="str" cm="1">
        <f t="array" ref="B38">'Entête '!$C$14:$C$14</f>
        <v>Communauté (liste déroulante)</v>
      </c>
      <c r="C38" s="202">
        <v>34</v>
      </c>
      <c r="D38" s="210"/>
      <c r="E38" s="203" t="s">
        <v>152</v>
      </c>
      <c r="F38" s="211"/>
      <c r="G38" s="211"/>
      <c r="H38" s="211"/>
      <c r="I38" s="204"/>
      <c r="J38" s="215">
        <f t="shared" si="5"/>
        <v>0</v>
      </c>
      <c r="K38" s="211"/>
      <c r="L38" s="211"/>
      <c r="M38" s="216">
        <f t="shared" si="6"/>
        <v>0</v>
      </c>
      <c r="N38" s="211"/>
      <c r="O38" s="216">
        <f t="shared" si="7"/>
        <v>0</v>
      </c>
      <c r="P38" s="212"/>
      <c r="Q38" s="217">
        <f>IFERROR(J38/HLOOKUP('Entête '!$D$6,Résultats_Indices!$C$10:$K$11,2),0)</f>
        <v>0</v>
      </c>
      <c r="R38" s="218">
        <f>IFERROR(-I38/(HLOOKUP('Entête '!$D$6,Résultats_Indices!$C$10:$K$11,2)),0)</f>
        <v>0</v>
      </c>
      <c r="S38" s="202" t="s">
        <v>243</v>
      </c>
      <c r="T38" s="212"/>
      <c r="U38" s="211"/>
      <c r="V38" s="213"/>
      <c r="W38" s="207"/>
      <c r="X38" s="207"/>
      <c r="Y38" s="208">
        <v>2064</v>
      </c>
      <c r="Z38" s="214"/>
      <c r="AA38" s="214"/>
      <c r="AB38" s="214"/>
      <c r="AC38" s="214"/>
      <c r="AD38" s="214"/>
      <c r="AE38" s="214"/>
      <c r="AF38" s="214"/>
      <c r="AG38" s="214"/>
      <c r="AH38" s="219">
        <f t="shared" si="8"/>
        <v>0</v>
      </c>
      <c r="AI38" s="220">
        <f t="shared" si="9"/>
        <v>0</v>
      </c>
    </row>
    <row r="39" spans="1:35" x14ac:dyDescent="0.25">
      <c r="A39" s="85" t="str" cm="1">
        <f t="array" ref="A39">'Entête '!$C$8:$C$8</f>
        <v>Entite_test (liste déroulante)</v>
      </c>
      <c r="B39" s="35" t="str" cm="1">
        <f t="array" ref="B39">'Entête '!$C$14:$C$14</f>
        <v>Communauté (liste déroulante)</v>
      </c>
      <c r="C39" s="202">
        <v>35</v>
      </c>
      <c r="D39" s="210"/>
      <c r="E39" s="203" t="s">
        <v>152</v>
      </c>
      <c r="F39" s="211"/>
      <c r="G39" s="211"/>
      <c r="H39" s="211"/>
      <c r="I39" s="204"/>
      <c r="J39" s="215">
        <f t="shared" si="5"/>
        <v>0</v>
      </c>
      <c r="K39" s="211"/>
      <c r="L39" s="211"/>
      <c r="M39" s="216">
        <f t="shared" si="6"/>
        <v>0</v>
      </c>
      <c r="N39" s="211"/>
      <c r="O39" s="216">
        <f t="shared" si="7"/>
        <v>0</v>
      </c>
      <c r="P39" s="212"/>
      <c r="Q39" s="217">
        <f>IFERROR(J39/HLOOKUP('Entête '!$D$6,Résultats_Indices!$C$10:$K$11,2),0)</f>
        <v>0</v>
      </c>
      <c r="R39" s="218">
        <f>IFERROR(-I39/(HLOOKUP('Entête '!$D$6,Résultats_Indices!$C$10:$K$11,2)),0)</f>
        <v>0</v>
      </c>
      <c r="S39" s="202" t="s">
        <v>243</v>
      </c>
      <c r="T39" s="212"/>
      <c r="U39" s="211"/>
      <c r="V39" s="213"/>
      <c r="W39" s="207"/>
      <c r="X39" s="207"/>
      <c r="Y39" s="208">
        <v>2065</v>
      </c>
      <c r="Z39" s="214"/>
      <c r="AA39" s="214"/>
      <c r="AB39" s="214"/>
      <c r="AC39" s="214"/>
      <c r="AD39" s="214"/>
      <c r="AE39" s="214"/>
      <c r="AF39" s="214"/>
      <c r="AG39" s="214"/>
      <c r="AH39" s="219">
        <f t="shared" si="8"/>
        <v>0</v>
      </c>
      <c r="AI39" s="220">
        <f t="shared" si="9"/>
        <v>0</v>
      </c>
    </row>
    <row r="40" spans="1:35" x14ac:dyDescent="0.25">
      <c r="A40" s="85" t="str" cm="1">
        <f t="array" ref="A40">'Entête '!$C$8:$C$8</f>
        <v>Entite_test (liste déroulante)</v>
      </c>
      <c r="B40" s="35" t="str" cm="1">
        <f t="array" ref="B40">'Entête '!$C$14:$C$14</f>
        <v>Communauté (liste déroulante)</v>
      </c>
      <c r="C40" s="202">
        <v>36</v>
      </c>
      <c r="D40" s="210"/>
      <c r="E40" s="203" t="s">
        <v>152</v>
      </c>
      <c r="F40" s="211"/>
      <c r="G40" s="211"/>
      <c r="H40" s="211"/>
      <c r="I40" s="204"/>
      <c r="J40" s="215">
        <f t="shared" si="5"/>
        <v>0</v>
      </c>
      <c r="K40" s="211"/>
      <c r="L40" s="211"/>
      <c r="M40" s="216">
        <f t="shared" si="6"/>
        <v>0</v>
      </c>
      <c r="N40" s="211"/>
      <c r="O40" s="216">
        <f t="shared" si="7"/>
        <v>0</v>
      </c>
      <c r="P40" s="212"/>
      <c r="Q40" s="217">
        <f>IFERROR(J40/HLOOKUP('Entête '!$D$6,Résultats_Indices!$C$10:$K$11,2),0)</f>
        <v>0</v>
      </c>
      <c r="R40" s="218">
        <f>IFERROR(-I40/(HLOOKUP('Entête '!$D$6,Résultats_Indices!$C$10:$K$11,2)),0)</f>
        <v>0</v>
      </c>
      <c r="S40" s="202" t="s">
        <v>243</v>
      </c>
      <c r="T40" s="212"/>
      <c r="U40" s="211"/>
      <c r="V40" s="213"/>
      <c r="W40" s="207"/>
      <c r="X40" s="207"/>
      <c r="Y40" s="208">
        <v>2066</v>
      </c>
      <c r="Z40" s="214"/>
      <c r="AA40" s="214"/>
      <c r="AB40" s="214"/>
      <c r="AC40" s="214"/>
      <c r="AD40" s="214"/>
      <c r="AE40" s="214"/>
      <c r="AF40" s="214"/>
      <c r="AG40" s="214"/>
      <c r="AH40" s="219">
        <f t="shared" si="8"/>
        <v>0</v>
      </c>
      <c r="AI40" s="220">
        <f t="shared" si="9"/>
        <v>0</v>
      </c>
    </row>
    <row r="41" spans="1:35" x14ac:dyDescent="0.25">
      <c r="A41" s="85" t="str" cm="1">
        <f t="array" ref="A41">'Entête '!$C$8:$C$8</f>
        <v>Entite_test (liste déroulante)</v>
      </c>
      <c r="B41" s="35" t="str" cm="1">
        <f t="array" ref="B41">'Entête '!$C$14:$C$14</f>
        <v>Communauté (liste déroulante)</v>
      </c>
      <c r="C41" s="202">
        <v>37</v>
      </c>
      <c r="D41" s="210"/>
      <c r="E41" s="203" t="s">
        <v>152</v>
      </c>
      <c r="F41" s="211"/>
      <c r="G41" s="211"/>
      <c r="H41" s="211"/>
      <c r="I41" s="204"/>
      <c r="J41" s="215">
        <f t="shared" si="5"/>
        <v>0</v>
      </c>
      <c r="K41" s="211"/>
      <c r="L41" s="211"/>
      <c r="M41" s="216">
        <f t="shared" si="6"/>
        <v>0</v>
      </c>
      <c r="N41" s="211"/>
      <c r="O41" s="216">
        <f t="shared" si="7"/>
        <v>0</v>
      </c>
      <c r="P41" s="212"/>
      <c r="Q41" s="217">
        <f>IFERROR(J41/HLOOKUP('Entête '!$D$6,Résultats_Indices!$C$10:$K$11,2),0)</f>
        <v>0</v>
      </c>
      <c r="R41" s="218">
        <f>IFERROR(-I41/(HLOOKUP('Entête '!$D$6,Résultats_Indices!$C$10:$K$11,2)),0)</f>
        <v>0</v>
      </c>
      <c r="S41" s="202" t="s">
        <v>243</v>
      </c>
      <c r="T41" s="212"/>
      <c r="U41" s="211"/>
      <c r="V41" s="213"/>
      <c r="W41" s="207"/>
      <c r="X41" s="207"/>
      <c r="Y41" s="208">
        <v>2067</v>
      </c>
      <c r="Z41" s="214"/>
      <c r="AA41" s="214"/>
      <c r="AB41" s="214"/>
      <c r="AC41" s="214"/>
      <c r="AD41" s="214"/>
      <c r="AE41" s="214"/>
      <c r="AF41" s="214"/>
      <c r="AG41" s="214"/>
      <c r="AH41" s="219">
        <f t="shared" si="8"/>
        <v>0</v>
      </c>
      <c r="AI41" s="220">
        <f t="shared" si="9"/>
        <v>0</v>
      </c>
    </row>
    <row r="42" spans="1:35" x14ac:dyDescent="0.25">
      <c r="A42" s="85" t="str" cm="1">
        <f t="array" ref="A42">'Entête '!$C$8:$C$8</f>
        <v>Entite_test (liste déroulante)</v>
      </c>
      <c r="B42" s="35" t="str" cm="1">
        <f t="array" ref="B42">'Entête '!$C$14:$C$14</f>
        <v>Communauté (liste déroulante)</v>
      </c>
      <c r="C42" s="202">
        <v>38</v>
      </c>
      <c r="D42" s="210"/>
      <c r="E42" s="203" t="s">
        <v>152</v>
      </c>
      <c r="F42" s="211"/>
      <c r="G42" s="211"/>
      <c r="H42" s="211"/>
      <c r="I42" s="204"/>
      <c r="J42" s="215">
        <f t="shared" si="5"/>
        <v>0</v>
      </c>
      <c r="K42" s="211"/>
      <c r="L42" s="211"/>
      <c r="M42" s="216">
        <f t="shared" si="6"/>
        <v>0</v>
      </c>
      <c r="N42" s="211"/>
      <c r="O42" s="216">
        <f t="shared" si="7"/>
        <v>0</v>
      </c>
      <c r="P42" s="212"/>
      <c r="Q42" s="217">
        <f>IFERROR(J42/HLOOKUP('Entête '!$D$6,Résultats_Indices!$C$10:$K$11,2),0)</f>
        <v>0</v>
      </c>
      <c r="R42" s="218">
        <f>IFERROR(-I42/(HLOOKUP('Entête '!$D$6,Résultats_Indices!$C$10:$K$11,2)),0)</f>
        <v>0</v>
      </c>
      <c r="S42" s="202" t="s">
        <v>243</v>
      </c>
      <c r="T42" s="212"/>
      <c r="U42" s="211"/>
      <c r="V42" s="213"/>
      <c r="W42" s="207"/>
      <c r="X42" s="207"/>
      <c r="Y42" s="208">
        <v>2068</v>
      </c>
      <c r="Z42" s="214"/>
      <c r="AA42" s="214"/>
      <c r="AB42" s="214"/>
      <c r="AC42" s="214"/>
      <c r="AD42" s="214"/>
      <c r="AE42" s="214"/>
      <c r="AF42" s="214"/>
      <c r="AG42" s="214"/>
      <c r="AH42" s="219">
        <f t="shared" si="8"/>
        <v>0</v>
      </c>
      <c r="AI42" s="220">
        <f t="shared" si="9"/>
        <v>0</v>
      </c>
    </row>
    <row r="43" spans="1:35" x14ac:dyDescent="0.25">
      <c r="A43" s="85" t="str" cm="1">
        <f t="array" ref="A43">'Entête '!$C$8:$C$8</f>
        <v>Entite_test (liste déroulante)</v>
      </c>
      <c r="B43" s="35" t="str" cm="1">
        <f t="array" ref="B43">'Entête '!$C$14:$C$14</f>
        <v>Communauté (liste déroulante)</v>
      </c>
      <c r="C43" s="202">
        <v>39</v>
      </c>
      <c r="D43" s="210"/>
      <c r="E43" s="203" t="s">
        <v>152</v>
      </c>
      <c r="F43" s="211"/>
      <c r="G43" s="211"/>
      <c r="H43" s="211"/>
      <c r="I43" s="204"/>
      <c r="J43" s="215">
        <f t="shared" si="5"/>
        <v>0</v>
      </c>
      <c r="K43" s="211"/>
      <c r="L43" s="211"/>
      <c r="M43" s="216">
        <f t="shared" si="6"/>
        <v>0</v>
      </c>
      <c r="N43" s="211"/>
      <c r="O43" s="216">
        <f t="shared" si="7"/>
        <v>0</v>
      </c>
      <c r="P43" s="212"/>
      <c r="Q43" s="217">
        <f>IFERROR(J43/HLOOKUP('Entête '!$D$6,Résultats_Indices!$C$10:$K$11,2),0)</f>
        <v>0</v>
      </c>
      <c r="R43" s="218">
        <f>IFERROR(-I43/(HLOOKUP('Entête '!$D$6,Résultats_Indices!$C$10:$K$11,2)),0)</f>
        <v>0</v>
      </c>
      <c r="S43" s="202" t="s">
        <v>243</v>
      </c>
      <c r="T43" s="212"/>
      <c r="U43" s="211"/>
      <c r="V43" s="213"/>
      <c r="W43" s="207"/>
      <c r="X43" s="207"/>
      <c r="Y43" s="208">
        <v>2069</v>
      </c>
      <c r="Z43" s="214"/>
      <c r="AA43" s="214"/>
      <c r="AB43" s="214"/>
      <c r="AC43" s="214"/>
      <c r="AD43" s="214"/>
      <c r="AE43" s="214"/>
      <c r="AF43" s="214"/>
      <c r="AG43" s="214"/>
      <c r="AH43" s="219">
        <f t="shared" si="8"/>
        <v>0</v>
      </c>
      <c r="AI43" s="220">
        <f t="shared" si="9"/>
        <v>0</v>
      </c>
    </row>
    <row r="44" spans="1:35" x14ac:dyDescent="0.25">
      <c r="A44" s="85" t="str" cm="1">
        <f t="array" ref="A44">'Entête '!$C$8:$C$8</f>
        <v>Entite_test (liste déroulante)</v>
      </c>
      <c r="B44" s="35" t="str" cm="1">
        <f t="array" ref="B44">'Entête '!$C$14:$C$14</f>
        <v>Communauté (liste déroulante)</v>
      </c>
      <c r="C44" s="202">
        <v>40</v>
      </c>
      <c r="D44" s="210"/>
      <c r="E44" s="203" t="s">
        <v>152</v>
      </c>
      <c r="F44" s="211"/>
      <c r="G44" s="211"/>
      <c r="H44" s="211"/>
      <c r="I44" s="204"/>
      <c r="J44" s="215">
        <f t="shared" si="5"/>
        <v>0</v>
      </c>
      <c r="K44" s="211"/>
      <c r="L44" s="211"/>
      <c r="M44" s="216">
        <f t="shared" si="6"/>
        <v>0</v>
      </c>
      <c r="N44" s="211"/>
      <c r="O44" s="216">
        <f t="shared" si="7"/>
        <v>0</v>
      </c>
      <c r="P44" s="212"/>
      <c r="Q44" s="217">
        <f>IFERROR(J44/HLOOKUP('Entête '!$D$6,Résultats_Indices!$C$10:$K$11,2),0)</f>
        <v>0</v>
      </c>
      <c r="R44" s="218">
        <f>IFERROR(-I44/(HLOOKUP('Entête '!$D$6,Résultats_Indices!$C$10:$K$11,2)),0)</f>
        <v>0</v>
      </c>
      <c r="S44" s="202" t="s">
        <v>243</v>
      </c>
      <c r="T44" s="212"/>
      <c r="U44" s="211"/>
      <c r="V44" s="213"/>
      <c r="W44" s="207"/>
      <c r="X44" s="207"/>
      <c r="Y44" s="208">
        <v>2070</v>
      </c>
      <c r="Z44" s="214"/>
      <c r="AA44" s="214"/>
      <c r="AB44" s="214"/>
      <c r="AC44" s="214"/>
      <c r="AD44" s="214"/>
      <c r="AE44" s="214"/>
      <c r="AF44" s="214"/>
      <c r="AG44" s="214"/>
      <c r="AH44" s="219">
        <f t="shared" si="8"/>
        <v>0</v>
      </c>
      <c r="AI44" s="220">
        <f t="shared" si="9"/>
        <v>0</v>
      </c>
    </row>
    <row r="45" spans="1:35" x14ac:dyDescent="0.25">
      <c r="A45" s="85" t="str" cm="1">
        <f t="array" ref="A45">'Entête '!$C$8:$C$8</f>
        <v>Entite_test (liste déroulante)</v>
      </c>
      <c r="B45" s="35" t="str" cm="1">
        <f t="array" ref="B45">'Entête '!$C$14:$C$14</f>
        <v>Communauté (liste déroulante)</v>
      </c>
      <c r="C45" s="202">
        <v>41</v>
      </c>
      <c r="D45" s="210"/>
      <c r="E45" s="203" t="s">
        <v>152</v>
      </c>
      <c r="F45" s="211"/>
      <c r="G45" s="211"/>
      <c r="H45" s="211"/>
      <c r="I45" s="204"/>
      <c r="J45" s="215">
        <f t="shared" si="5"/>
        <v>0</v>
      </c>
      <c r="K45" s="211"/>
      <c r="L45" s="211"/>
      <c r="M45" s="216">
        <f t="shared" si="6"/>
        <v>0</v>
      </c>
      <c r="N45" s="211"/>
      <c r="O45" s="216">
        <f t="shared" si="7"/>
        <v>0</v>
      </c>
      <c r="P45" s="212"/>
      <c r="Q45" s="217">
        <f>IFERROR(J45/HLOOKUP('Entête '!$D$6,Résultats_Indices!$C$10:$K$11,2),0)</f>
        <v>0</v>
      </c>
      <c r="R45" s="218">
        <f>IFERROR(-I45/(HLOOKUP('Entête '!$D$6,Résultats_Indices!$C$10:$K$11,2)),0)</f>
        <v>0</v>
      </c>
      <c r="S45" s="202" t="s">
        <v>243</v>
      </c>
      <c r="T45" s="212"/>
      <c r="U45" s="211"/>
      <c r="V45" s="213"/>
      <c r="W45" s="207"/>
      <c r="X45" s="207"/>
      <c r="Y45" s="208">
        <v>2071</v>
      </c>
      <c r="Z45" s="214"/>
      <c r="AA45" s="214"/>
      <c r="AB45" s="214"/>
      <c r="AC45" s="214"/>
      <c r="AD45" s="214"/>
      <c r="AE45" s="214"/>
      <c r="AF45" s="214"/>
      <c r="AG45" s="214"/>
      <c r="AH45" s="219">
        <f t="shared" si="8"/>
        <v>0</v>
      </c>
      <c r="AI45" s="220">
        <f t="shared" si="9"/>
        <v>0</v>
      </c>
    </row>
    <row r="46" spans="1:35" x14ac:dyDescent="0.25">
      <c r="A46" s="85" t="str" cm="1">
        <f t="array" ref="A46">'Entête '!$C$8:$C$8</f>
        <v>Entite_test (liste déroulante)</v>
      </c>
      <c r="B46" s="35" t="str" cm="1">
        <f t="array" ref="B46">'Entête '!$C$14:$C$14</f>
        <v>Communauté (liste déroulante)</v>
      </c>
      <c r="C46" s="202">
        <v>42</v>
      </c>
      <c r="D46" s="210"/>
      <c r="E46" s="203" t="s">
        <v>152</v>
      </c>
      <c r="F46" s="211"/>
      <c r="G46" s="211"/>
      <c r="H46" s="211"/>
      <c r="I46" s="204"/>
      <c r="J46" s="215">
        <f t="shared" si="5"/>
        <v>0</v>
      </c>
      <c r="K46" s="211"/>
      <c r="L46" s="211"/>
      <c r="M46" s="216">
        <f t="shared" si="6"/>
        <v>0</v>
      </c>
      <c r="N46" s="211"/>
      <c r="O46" s="216">
        <f t="shared" si="7"/>
        <v>0</v>
      </c>
      <c r="P46" s="212"/>
      <c r="Q46" s="217">
        <f>IFERROR(J46/HLOOKUP('Entête '!$D$6,Résultats_Indices!$C$10:$K$11,2),0)</f>
        <v>0</v>
      </c>
      <c r="R46" s="218">
        <f>IFERROR(-I46/(HLOOKUP('Entête '!$D$6,Résultats_Indices!$C$10:$K$11,2)),0)</f>
        <v>0</v>
      </c>
      <c r="S46" s="202" t="s">
        <v>243</v>
      </c>
      <c r="T46" s="212"/>
      <c r="U46" s="211"/>
      <c r="V46" s="213"/>
      <c r="W46" s="207"/>
      <c r="X46" s="207"/>
      <c r="Y46" s="208">
        <v>2072</v>
      </c>
      <c r="Z46" s="214"/>
      <c r="AA46" s="214"/>
      <c r="AB46" s="214"/>
      <c r="AC46" s="214"/>
      <c r="AD46" s="214"/>
      <c r="AE46" s="214"/>
      <c r="AF46" s="214"/>
      <c r="AG46" s="214"/>
      <c r="AH46" s="219">
        <f t="shared" si="8"/>
        <v>0</v>
      </c>
      <c r="AI46" s="220">
        <f t="shared" si="9"/>
        <v>0</v>
      </c>
    </row>
    <row r="47" spans="1:35" x14ac:dyDescent="0.25">
      <c r="A47" s="85" t="str" cm="1">
        <f t="array" ref="A47">'Entête '!$C$8:$C$8</f>
        <v>Entite_test (liste déroulante)</v>
      </c>
      <c r="B47" s="35" t="str" cm="1">
        <f t="array" ref="B47">'Entête '!$C$14:$C$14</f>
        <v>Communauté (liste déroulante)</v>
      </c>
      <c r="C47" s="202">
        <v>43</v>
      </c>
      <c r="D47" s="210"/>
      <c r="E47" s="203" t="s">
        <v>152</v>
      </c>
      <c r="F47" s="211"/>
      <c r="G47" s="211"/>
      <c r="H47" s="211"/>
      <c r="I47" s="204"/>
      <c r="J47" s="215">
        <f t="shared" si="5"/>
        <v>0</v>
      </c>
      <c r="K47" s="211"/>
      <c r="L47" s="211"/>
      <c r="M47" s="216">
        <f t="shared" si="6"/>
        <v>0</v>
      </c>
      <c r="N47" s="211"/>
      <c r="O47" s="216">
        <f t="shared" si="7"/>
        <v>0</v>
      </c>
      <c r="P47" s="212"/>
      <c r="Q47" s="217">
        <f>IFERROR(J47/HLOOKUP('Entête '!$D$6,Résultats_Indices!$C$10:$K$11,2),0)</f>
        <v>0</v>
      </c>
      <c r="R47" s="218">
        <f>IFERROR(-I47/(HLOOKUP('Entête '!$D$6,Résultats_Indices!$C$10:$K$11,2)),0)</f>
        <v>0</v>
      </c>
      <c r="S47" s="202" t="s">
        <v>243</v>
      </c>
      <c r="T47" s="212"/>
      <c r="U47" s="211"/>
      <c r="V47" s="213"/>
      <c r="W47" s="207"/>
      <c r="X47" s="207"/>
      <c r="Y47" s="208">
        <v>2073</v>
      </c>
      <c r="Z47" s="214"/>
      <c r="AA47" s="214"/>
      <c r="AB47" s="214"/>
      <c r="AC47" s="214"/>
      <c r="AD47" s="214"/>
      <c r="AE47" s="214"/>
      <c r="AF47" s="214"/>
      <c r="AG47" s="214"/>
      <c r="AH47" s="219">
        <f t="shared" si="8"/>
        <v>0</v>
      </c>
      <c r="AI47" s="220">
        <f t="shared" si="9"/>
        <v>0</v>
      </c>
    </row>
    <row r="48" spans="1:35" x14ac:dyDescent="0.25">
      <c r="A48" s="85" t="str" cm="1">
        <f t="array" ref="A48">'Entête '!$C$8:$C$8</f>
        <v>Entite_test (liste déroulante)</v>
      </c>
      <c r="B48" s="35" t="str" cm="1">
        <f t="array" ref="B48">'Entête '!$C$14:$C$14</f>
        <v>Communauté (liste déroulante)</v>
      </c>
      <c r="C48" s="202">
        <v>44</v>
      </c>
      <c r="D48" s="210"/>
      <c r="E48" s="203" t="s">
        <v>152</v>
      </c>
      <c r="F48" s="211"/>
      <c r="G48" s="211"/>
      <c r="H48" s="211"/>
      <c r="I48" s="204"/>
      <c r="J48" s="215">
        <f t="shared" si="5"/>
        <v>0</v>
      </c>
      <c r="K48" s="211"/>
      <c r="L48" s="211"/>
      <c r="M48" s="216">
        <f t="shared" si="6"/>
        <v>0</v>
      </c>
      <c r="N48" s="211"/>
      <c r="O48" s="216">
        <f t="shared" si="7"/>
        <v>0</v>
      </c>
      <c r="P48" s="212"/>
      <c r="Q48" s="217">
        <f>IFERROR(J48/HLOOKUP('Entête '!$D$6,Résultats_Indices!$C$10:$K$11,2),0)</f>
        <v>0</v>
      </c>
      <c r="R48" s="218">
        <f>IFERROR(-I48/(HLOOKUP('Entête '!$D$6,Résultats_Indices!$C$10:$K$11,2)),0)</f>
        <v>0</v>
      </c>
      <c r="S48" s="202" t="s">
        <v>243</v>
      </c>
      <c r="T48" s="212"/>
      <c r="U48" s="211"/>
      <c r="V48" s="213"/>
      <c r="W48" s="207"/>
      <c r="X48" s="207"/>
      <c r="Y48" s="208">
        <v>2074</v>
      </c>
      <c r="Z48" s="214"/>
      <c r="AA48" s="214"/>
      <c r="AB48" s="214"/>
      <c r="AC48" s="214"/>
      <c r="AD48" s="214"/>
      <c r="AE48" s="214"/>
      <c r="AF48" s="214"/>
      <c r="AG48" s="214"/>
      <c r="AH48" s="219">
        <f t="shared" si="8"/>
        <v>0</v>
      </c>
      <c r="AI48" s="220">
        <f t="shared" si="9"/>
        <v>0</v>
      </c>
    </row>
    <row r="49" spans="1:35" x14ac:dyDescent="0.25">
      <c r="A49" s="85" t="str" cm="1">
        <f t="array" ref="A49">'Entête '!$C$8:$C$8</f>
        <v>Entite_test (liste déroulante)</v>
      </c>
      <c r="B49" s="35" t="str" cm="1">
        <f t="array" ref="B49">'Entête '!$C$14:$C$14</f>
        <v>Communauté (liste déroulante)</v>
      </c>
      <c r="C49" s="202">
        <v>45</v>
      </c>
      <c r="D49" s="210"/>
      <c r="E49" s="203" t="s">
        <v>152</v>
      </c>
      <c r="F49" s="211"/>
      <c r="G49" s="211"/>
      <c r="H49" s="211"/>
      <c r="I49" s="204"/>
      <c r="J49" s="215">
        <f t="shared" si="5"/>
        <v>0</v>
      </c>
      <c r="K49" s="211"/>
      <c r="L49" s="211"/>
      <c r="M49" s="216">
        <f t="shared" si="6"/>
        <v>0</v>
      </c>
      <c r="N49" s="211"/>
      <c r="O49" s="216">
        <f t="shared" si="7"/>
        <v>0</v>
      </c>
      <c r="P49" s="212"/>
      <c r="Q49" s="217">
        <f>IFERROR(J49/HLOOKUP('Entête '!$D$6,Résultats_Indices!$C$10:$K$11,2),0)</f>
        <v>0</v>
      </c>
      <c r="R49" s="218">
        <f>IFERROR(-I49/(HLOOKUP('Entête '!$D$6,Résultats_Indices!$C$10:$K$11,2)),0)</f>
        <v>0</v>
      </c>
      <c r="S49" s="202" t="s">
        <v>243</v>
      </c>
      <c r="T49" s="212"/>
      <c r="U49" s="211"/>
      <c r="V49" s="213"/>
      <c r="W49" s="207"/>
      <c r="X49" s="207"/>
      <c r="Y49" s="208">
        <v>2075</v>
      </c>
      <c r="Z49" s="214"/>
      <c r="AA49" s="214"/>
      <c r="AB49" s="214"/>
      <c r="AC49" s="214"/>
      <c r="AD49" s="214"/>
      <c r="AE49" s="214"/>
      <c r="AF49" s="214"/>
      <c r="AG49" s="214"/>
      <c r="AH49" s="219">
        <f t="shared" si="8"/>
        <v>0</v>
      </c>
      <c r="AI49" s="220">
        <f t="shared" si="9"/>
        <v>0</v>
      </c>
    </row>
    <row r="50" spans="1:35" x14ac:dyDescent="0.25">
      <c r="A50" s="85" t="str" cm="1">
        <f t="array" ref="A50">'Entête '!$C$8:$C$8</f>
        <v>Entite_test (liste déroulante)</v>
      </c>
      <c r="B50" s="35" t="str" cm="1">
        <f t="array" ref="B50">'Entête '!$C$14:$C$14</f>
        <v>Communauté (liste déroulante)</v>
      </c>
      <c r="C50" s="202">
        <v>46</v>
      </c>
      <c r="D50" s="210"/>
      <c r="E50" s="203" t="s">
        <v>152</v>
      </c>
      <c r="F50" s="211"/>
      <c r="G50" s="211"/>
      <c r="H50" s="211"/>
      <c r="I50" s="204"/>
      <c r="J50" s="215">
        <f t="shared" si="5"/>
        <v>0</v>
      </c>
      <c r="K50" s="211"/>
      <c r="L50" s="211"/>
      <c r="M50" s="216">
        <f t="shared" si="6"/>
        <v>0</v>
      </c>
      <c r="N50" s="211"/>
      <c r="O50" s="216">
        <f t="shared" si="7"/>
        <v>0</v>
      </c>
      <c r="P50" s="212"/>
      <c r="Q50" s="217">
        <f>IFERROR(J50/HLOOKUP('Entête '!$D$6,Résultats_Indices!$C$10:$K$11,2),0)</f>
        <v>0</v>
      </c>
      <c r="R50" s="218">
        <f>IFERROR(-I50/(HLOOKUP('Entête '!$D$6,Résultats_Indices!$C$10:$K$11,2)),0)</f>
        <v>0</v>
      </c>
      <c r="S50" s="202" t="s">
        <v>243</v>
      </c>
      <c r="T50" s="212"/>
      <c r="U50" s="211"/>
      <c r="V50" s="213"/>
      <c r="W50" s="207"/>
      <c r="X50" s="207"/>
      <c r="Y50" s="208">
        <v>2076</v>
      </c>
      <c r="Z50" s="214"/>
      <c r="AA50" s="214"/>
      <c r="AB50" s="214"/>
      <c r="AC50" s="214"/>
      <c r="AD50" s="214"/>
      <c r="AE50" s="214"/>
      <c r="AF50" s="214"/>
      <c r="AG50" s="214"/>
      <c r="AH50" s="219">
        <f t="shared" si="8"/>
        <v>0</v>
      </c>
      <c r="AI50" s="220">
        <f t="shared" si="9"/>
        <v>0</v>
      </c>
    </row>
    <row r="51" spans="1:35" x14ac:dyDescent="0.25">
      <c r="A51" s="85" t="str" cm="1">
        <f t="array" ref="A51">'Entête '!$C$8:$C$8</f>
        <v>Entite_test (liste déroulante)</v>
      </c>
      <c r="B51" s="35" t="str" cm="1">
        <f t="array" ref="B51">'Entête '!$C$14:$C$14</f>
        <v>Communauté (liste déroulante)</v>
      </c>
      <c r="C51" s="202">
        <v>47</v>
      </c>
      <c r="D51" s="210"/>
      <c r="E51" s="203" t="s">
        <v>152</v>
      </c>
      <c r="F51" s="211"/>
      <c r="G51" s="211"/>
      <c r="H51" s="211"/>
      <c r="I51" s="204"/>
      <c r="J51" s="215">
        <f t="shared" si="5"/>
        <v>0</v>
      </c>
      <c r="K51" s="211"/>
      <c r="L51" s="211"/>
      <c r="M51" s="216">
        <f t="shared" si="6"/>
        <v>0</v>
      </c>
      <c r="N51" s="211"/>
      <c r="O51" s="216">
        <f t="shared" si="7"/>
        <v>0</v>
      </c>
      <c r="P51" s="212"/>
      <c r="Q51" s="217">
        <f>IFERROR(J51/HLOOKUP('Entête '!$D$6,Résultats_Indices!$C$10:$K$11,2),0)</f>
        <v>0</v>
      </c>
      <c r="R51" s="218">
        <f>IFERROR(-I51/(HLOOKUP('Entête '!$D$6,Résultats_Indices!$C$10:$K$11,2)),0)</f>
        <v>0</v>
      </c>
      <c r="S51" s="202" t="s">
        <v>243</v>
      </c>
      <c r="T51" s="212"/>
      <c r="U51" s="211"/>
      <c r="V51" s="213"/>
      <c r="W51" s="207"/>
      <c r="X51" s="207"/>
      <c r="Y51" s="208">
        <v>2077</v>
      </c>
      <c r="Z51" s="214"/>
      <c r="AA51" s="214"/>
      <c r="AB51" s="214"/>
      <c r="AC51" s="214"/>
      <c r="AD51" s="214"/>
      <c r="AE51" s="214"/>
      <c r="AF51" s="214"/>
      <c r="AG51" s="214"/>
      <c r="AH51" s="219">
        <f t="shared" si="8"/>
        <v>0</v>
      </c>
      <c r="AI51" s="220">
        <f t="shared" si="9"/>
        <v>0</v>
      </c>
    </row>
    <row r="52" spans="1:35" x14ac:dyDescent="0.25">
      <c r="A52" s="85" t="str" cm="1">
        <f t="array" ref="A52">'Entête '!$C$8:$C$8</f>
        <v>Entite_test (liste déroulante)</v>
      </c>
      <c r="B52" s="35" t="str" cm="1">
        <f t="array" ref="B52">'Entête '!$C$14:$C$14</f>
        <v>Communauté (liste déroulante)</v>
      </c>
      <c r="C52" s="202">
        <v>48</v>
      </c>
      <c r="D52" s="210"/>
      <c r="E52" s="203" t="s">
        <v>152</v>
      </c>
      <c r="F52" s="211"/>
      <c r="G52" s="211"/>
      <c r="H52" s="211"/>
      <c r="I52" s="204"/>
      <c r="J52" s="215">
        <f t="shared" si="5"/>
        <v>0</v>
      </c>
      <c r="K52" s="211"/>
      <c r="L52" s="211"/>
      <c r="M52" s="216">
        <f t="shared" si="6"/>
        <v>0</v>
      </c>
      <c r="N52" s="211"/>
      <c r="O52" s="216">
        <f t="shared" si="7"/>
        <v>0</v>
      </c>
      <c r="P52" s="212"/>
      <c r="Q52" s="217">
        <f>IFERROR(J52/HLOOKUP('Entête '!$D$6,Résultats_Indices!$C$10:$K$11,2),0)</f>
        <v>0</v>
      </c>
      <c r="R52" s="218">
        <f>IFERROR(-I52/(HLOOKUP('Entête '!$D$6,Résultats_Indices!$C$10:$K$11,2)),0)</f>
        <v>0</v>
      </c>
      <c r="S52" s="202" t="s">
        <v>243</v>
      </c>
      <c r="T52" s="212"/>
      <c r="U52" s="211"/>
      <c r="V52" s="213"/>
      <c r="W52" s="207"/>
      <c r="X52" s="207"/>
      <c r="Y52" s="208">
        <v>2078</v>
      </c>
      <c r="Z52" s="214"/>
      <c r="AA52" s="214"/>
      <c r="AB52" s="214"/>
      <c r="AC52" s="214"/>
      <c r="AD52" s="214"/>
      <c r="AE52" s="214"/>
      <c r="AF52" s="214"/>
      <c r="AG52" s="214"/>
      <c r="AH52" s="219">
        <f t="shared" si="8"/>
        <v>0</v>
      </c>
      <c r="AI52" s="220">
        <f t="shared" si="9"/>
        <v>0</v>
      </c>
    </row>
    <row r="53" spans="1:35" x14ac:dyDescent="0.25">
      <c r="A53" s="85" t="str" cm="1">
        <f t="array" ref="A53">'Entête '!$C$8:$C$8</f>
        <v>Entite_test (liste déroulante)</v>
      </c>
      <c r="B53" s="35" t="str" cm="1">
        <f t="array" ref="B53">'Entête '!$C$14:$C$14</f>
        <v>Communauté (liste déroulante)</v>
      </c>
      <c r="C53" s="202">
        <v>49</v>
      </c>
      <c r="D53" s="210"/>
      <c r="E53" s="203" t="s">
        <v>152</v>
      </c>
      <c r="F53" s="211"/>
      <c r="G53" s="211"/>
      <c r="H53" s="211"/>
      <c r="I53" s="204"/>
      <c r="J53" s="215">
        <f t="shared" si="5"/>
        <v>0</v>
      </c>
      <c r="K53" s="211"/>
      <c r="L53" s="211"/>
      <c r="M53" s="216">
        <f t="shared" si="6"/>
        <v>0</v>
      </c>
      <c r="N53" s="211"/>
      <c r="O53" s="216">
        <f t="shared" si="7"/>
        <v>0</v>
      </c>
      <c r="P53" s="212"/>
      <c r="Q53" s="217">
        <f>IFERROR(J53/HLOOKUP('Entête '!$D$6,Résultats_Indices!$C$10:$K$11,2),0)</f>
        <v>0</v>
      </c>
      <c r="R53" s="218">
        <f>IFERROR(-I53/(HLOOKUP('Entête '!$D$6,Résultats_Indices!$C$10:$K$11,2)),0)</f>
        <v>0</v>
      </c>
      <c r="S53" s="202" t="s">
        <v>243</v>
      </c>
      <c r="T53" s="212"/>
      <c r="U53" s="211"/>
      <c r="V53" s="213"/>
      <c r="W53" s="207"/>
      <c r="X53" s="207"/>
      <c r="Y53" s="208">
        <v>2079</v>
      </c>
      <c r="Z53" s="214"/>
      <c r="AA53" s="214"/>
      <c r="AB53" s="214"/>
      <c r="AC53" s="214"/>
      <c r="AD53" s="214"/>
      <c r="AE53" s="214"/>
      <c r="AF53" s="214"/>
      <c r="AG53" s="214"/>
      <c r="AH53" s="219">
        <f t="shared" si="8"/>
        <v>0</v>
      </c>
      <c r="AI53" s="220">
        <f t="shared" si="9"/>
        <v>0</v>
      </c>
    </row>
    <row r="54" spans="1:35" x14ac:dyDescent="0.25">
      <c r="A54" s="85" t="str" cm="1">
        <f t="array" ref="A54">'Entête '!$C$8:$C$8</f>
        <v>Entite_test (liste déroulante)</v>
      </c>
      <c r="B54" s="35" t="str" cm="1">
        <f t="array" ref="B54">'Entête '!$C$14:$C$14</f>
        <v>Communauté (liste déroulante)</v>
      </c>
      <c r="C54" s="202">
        <v>50</v>
      </c>
      <c r="D54" s="210"/>
      <c r="E54" s="203" t="s">
        <v>152</v>
      </c>
      <c r="F54" s="211"/>
      <c r="G54" s="211"/>
      <c r="H54" s="211"/>
      <c r="I54" s="204"/>
      <c r="J54" s="215">
        <f t="shared" si="5"/>
        <v>0</v>
      </c>
      <c r="K54" s="211"/>
      <c r="L54" s="211"/>
      <c r="M54" s="216">
        <f t="shared" si="6"/>
        <v>0</v>
      </c>
      <c r="N54" s="211"/>
      <c r="O54" s="216">
        <f t="shared" si="7"/>
        <v>0</v>
      </c>
      <c r="P54" s="212"/>
      <c r="Q54" s="217">
        <f>IFERROR(J54/HLOOKUP('Entête '!$D$6,Résultats_Indices!$C$10:$K$11,2),0)</f>
        <v>0</v>
      </c>
      <c r="R54" s="218">
        <f>IFERROR(-I54/(HLOOKUP('Entête '!$D$6,Résultats_Indices!$C$10:$K$11,2)),0)</f>
        <v>0</v>
      </c>
      <c r="S54" s="202" t="s">
        <v>243</v>
      </c>
      <c r="T54" s="212"/>
      <c r="U54" s="211"/>
      <c r="V54" s="213"/>
      <c r="W54" s="207"/>
      <c r="X54" s="207"/>
      <c r="Y54" s="208">
        <v>2080</v>
      </c>
      <c r="Z54" s="214"/>
      <c r="AA54" s="214"/>
      <c r="AB54" s="214"/>
      <c r="AC54" s="214"/>
      <c r="AD54" s="214"/>
      <c r="AE54" s="214"/>
      <c r="AF54" s="214"/>
      <c r="AG54" s="214"/>
      <c r="AH54" s="219">
        <f t="shared" si="8"/>
        <v>0</v>
      </c>
      <c r="AI54" s="220">
        <f t="shared" si="9"/>
        <v>0</v>
      </c>
    </row>
    <row r="55" spans="1:35" x14ac:dyDescent="0.25">
      <c r="A55" s="85" t="str" cm="1">
        <f t="array" ref="A55">'Entête '!$C$8:$C$8</f>
        <v>Entite_test (liste déroulante)</v>
      </c>
      <c r="B55" s="35" t="str" cm="1">
        <f t="array" ref="B55">'Entête '!$C$14:$C$14</f>
        <v>Communauté (liste déroulante)</v>
      </c>
      <c r="C55" s="202">
        <v>51</v>
      </c>
      <c r="D55" s="210"/>
      <c r="E55" s="203" t="s">
        <v>152</v>
      </c>
      <c r="F55" s="211"/>
      <c r="G55" s="211"/>
      <c r="H55" s="211"/>
      <c r="I55" s="204"/>
      <c r="J55" s="215">
        <f t="shared" si="5"/>
        <v>0</v>
      </c>
      <c r="K55" s="211"/>
      <c r="L55" s="211"/>
      <c r="M55" s="216">
        <f t="shared" si="6"/>
        <v>0</v>
      </c>
      <c r="N55" s="211"/>
      <c r="O55" s="216">
        <f t="shared" si="7"/>
        <v>0</v>
      </c>
      <c r="P55" s="212"/>
      <c r="Q55" s="217">
        <f>IFERROR(J55/HLOOKUP('Entête '!$D$6,Résultats_Indices!$C$10:$K$11,2),0)</f>
        <v>0</v>
      </c>
      <c r="R55" s="218">
        <f>IFERROR(-I55/(HLOOKUP('Entête '!$D$6,Résultats_Indices!$C$10:$K$11,2)),0)</f>
        <v>0</v>
      </c>
      <c r="S55" s="202" t="s">
        <v>243</v>
      </c>
      <c r="T55" s="212"/>
      <c r="U55" s="211"/>
      <c r="V55" s="213"/>
      <c r="W55" s="207"/>
      <c r="X55" s="207"/>
      <c r="Y55" s="208">
        <v>2081</v>
      </c>
      <c r="Z55" s="214"/>
      <c r="AA55" s="214"/>
      <c r="AB55" s="214"/>
      <c r="AC55" s="214"/>
      <c r="AD55" s="214"/>
      <c r="AE55" s="214"/>
      <c r="AF55" s="214"/>
      <c r="AG55" s="214"/>
      <c r="AH55" s="219">
        <f t="shared" si="8"/>
        <v>0</v>
      </c>
      <c r="AI55" s="220">
        <f t="shared" si="9"/>
        <v>0</v>
      </c>
    </row>
    <row r="56" spans="1:35" x14ac:dyDescent="0.25">
      <c r="A56" s="85" t="str" cm="1">
        <f t="array" ref="A56">'Entête '!$C$8:$C$8</f>
        <v>Entite_test (liste déroulante)</v>
      </c>
      <c r="B56" s="35" t="str" cm="1">
        <f t="array" ref="B56">'Entête '!$C$14:$C$14</f>
        <v>Communauté (liste déroulante)</v>
      </c>
      <c r="C56" s="202">
        <v>52</v>
      </c>
      <c r="D56" s="210"/>
      <c r="E56" s="203" t="s">
        <v>152</v>
      </c>
      <c r="F56" s="211"/>
      <c r="G56" s="211"/>
      <c r="H56" s="211"/>
      <c r="I56" s="204"/>
      <c r="J56" s="215">
        <f t="shared" si="5"/>
        <v>0</v>
      </c>
      <c r="K56" s="211"/>
      <c r="L56" s="211"/>
      <c r="M56" s="216">
        <f t="shared" si="6"/>
        <v>0</v>
      </c>
      <c r="N56" s="211"/>
      <c r="O56" s="216">
        <f t="shared" si="7"/>
        <v>0</v>
      </c>
      <c r="P56" s="212"/>
      <c r="Q56" s="217">
        <f>IFERROR(J56/HLOOKUP('Entête '!$D$6,Résultats_Indices!$C$10:$K$11,2),0)</f>
        <v>0</v>
      </c>
      <c r="R56" s="218">
        <f>IFERROR(-I56/(HLOOKUP('Entête '!$D$6,Résultats_Indices!$C$10:$K$11,2)),0)</f>
        <v>0</v>
      </c>
      <c r="S56" s="202" t="s">
        <v>243</v>
      </c>
      <c r="T56" s="212"/>
      <c r="U56" s="211"/>
      <c r="V56" s="213"/>
      <c r="W56" s="207"/>
      <c r="X56" s="207"/>
      <c r="Y56" s="208">
        <v>2082</v>
      </c>
      <c r="Z56" s="214"/>
      <c r="AA56" s="214"/>
      <c r="AB56" s="214"/>
      <c r="AC56" s="214"/>
      <c r="AD56" s="214"/>
      <c r="AE56" s="214"/>
      <c r="AF56" s="214"/>
      <c r="AG56" s="214"/>
      <c r="AH56" s="219">
        <f t="shared" si="8"/>
        <v>0</v>
      </c>
      <c r="AI56" s="220">
        <f t="shared" si="9"/>
        <v>0</v>
      </c>
    </row>
    <row r="57" spans="1:35" x14ac:dyDescent="0.25">
      <c r="A57" s="85" t="str" cm="1">
        <f t="array" ref="A57">'Entête '!$C$8:$C$8</f>
        <v>Entite_test (liste déroulante)</v>
      </c>
      <c r="B57" s="35" t="str" cm="1">
        <f t="array" ref="B57">'Entête '!$C$14:$C$14</f>
        <v>Communauté (liste déroulante)</v>
      </c>
      <c r="C57" s="202">
        <v>53</v>
      </c>
      <c r="D57" s="210"/>
      <c r="E57" s="203" t="s">
        <v>152</v>
      </c>
      <c r="F57" s="211"/>
      <c r="G57" s="211"/>
      <c r="H57" s="211"/>
      <c r="I57" s="204"/>
      <c r="J57" s="215">
        <f t="shared" si="5"/>
        <v>0</v>
      </c>
      <c r="K57" s="211"/>
      <c r="L57" s="211"/>
      <c r="M57" s="216">
        <f t="shared" si="6"/>
        <v>0</v>
      </c>
      <c r="N57" s="211"/>
      <c r="O57" s="216">
        <f t="shared" si="7"/>
        <v>0</v>
      </c>
      <c r="P57" s="212"/>
      <c r="Q57" s="217">
        <f>IFERROR(J57/HLOOKUP('Entête '!$D$6,Résultats_Indices!$C$10:$K$11,2),0)</f>
        <v>0</v>
      </c>
      <c r="R57" s="218">
        <f>IFERROR(-I57/(HLOOKUP('Entête '!$D$6,Résultats_Indices!$C$10:$K$11,2)),0)</f>
        <v>0</v>
      </c>
      <c r="S57" s="202" t="s">
        <v>243</v>
      </c>
      <c r="T57" s="212"/>
      <c r="U57" s="211"/>
      <c r="V57" s="213"/>
      <c r="W57" s="207"/>
      <c r="X57" s="207"/>
      <c r="Y57" s="208">
        <v>2083</v>
      </c>
      <c r="Z57" s="214"/>
      <c r="AA57" s="214"/>
      <c r="AB57" s="214"/>
      <c r="AC57" s="214"/>
      <c r="AD57" s="214"/>
      <c r="AE57" s="214"/>
      <c r="AF57" s="214"/>
      <c r="AG57" s="214"/>
      <c r="AH57" s="219">
        <f t="shared" si="8"/>
        <v>0</v>
      </c>
      <c r="AI57" s="220">
        <f t="shared" si="9"/>
        <v>0</v>
      </c>
    </row>
    <row r="58" spans="1:35" x14ac:dyDescent="0.25">
      <c r="A58" s="85" t="str" cm="1">
        <f t="array" ref="A58">'Entête '!$C$8:$C$8</f>
        <v>Entite_test (liste déroulante)</v>
      </c>
      <c r="B58" s="35" t="str" cm="1">
        <f t="array" ref="B58">'Entête '!$C$14:$C$14</f>
        <v>Communauté (liste déroulante)</v>
      </c>
      <c r="C58" s="202">
        <v>54</v>
      </c>
      <c r="D58" s="210"/>
      <c r="E58" s="203" t="s">
        <v>152</v>
      </c>
      <c r="F58" s="211"/>
      <c r="G58" s="211"/>
      <c r="H58" s="211"/>
      <c r="I58" s="204"/>
      <c r="J58" s="215">
        <f t="shared" si="5"/>
        <v>0</v>
      </c>
      <c r="K58" s="211"/>
      <c r="L58" s="211"/>
      <c r="M58" s="216">
        <f t="shared" si="6"/>
        <v>0</v>
      </c>
      <c r="N58" s="211"/>
      <c r="O58" s="216">
        <f t="shared" si="7"/>
        <v>0</v>
      </c>
      <c r="P58" s="212"/>
      <c r="Q58" s="217">
        <f>IFERROR(J58/HLOOKUP('Entête '!$D$6,Résultats_Indices!$C$10:$K$11,2),0)</f>
        <v>0</v>
      </c>
      <c r="R58" s="218">
        <f>IFERROR(-I58/(HLOOKUP('Entête '!$D$6,Résultats_Indices!$C$10:$K$11,2)),0)</f>
        <v>0</v>
      </c>
      <c r="S58" s="202" t="s">
        <v>243</v>
      </c>
      <c r="T58" s="212"/>
      <c r="U58" s="211"/>
      <c r="V58" s="213"/>
      <c r="W58" s="207"/>
      <c r="X58" s="207"/>
      <c r="Y58" s="208">
        <v>2084</v>
      </c>
      <c r="Z58" s="214"/>
      <c r="AA58" s="214"/>
      <c r="AB58" s="214"/>
      <c r="AC58" s="214"/>
      <c r="AD58" s="214"/>
      <c r="AE58" s="214"/>
      <c r="AF58" s="214"/>
      <c r="AG58" s="214"/>
      <c r="AH58" s="219">
        <f t="shared" si="8"/>
        <v>0</v>
      </c>
      <c r="AI58" s="220">
        <f t="shared" si="9"/>
        <v>0</v>
      </c>
    </row>
    <row r="59" spans="1:35" x14ac:dyDescent="0.25">
      <c r="A59" s="85" t="str" cm="1">
        <f t="array" ref="A59">'Entête '!$C$8:$C$8</f>
        <v>Entite_test (liste déroulante)</v>
      </c>
      <c r="B59" s="35" t="str" cm="1">
        <f t="array" ref="B59">'Entête '!$C$14:$C$14</f>
        <v>Communauté (liste déroulante)</v>
      </c>
      <c r="C59" s="202">
        <v>55</v>
      </c>
      <c r="D59" s="210"/>
      <c r="E59" s="203" t="s">
        <v>152</v>
      </c>
      <c r="F59" s="211"/>
      <c r="G59" s="211"/>
      <c r="H59" s="211"/>
      <c r="I59" s="204"/>
      <c r="J59" s="215">
        <f t="shared" si="5"/>
        <v>0</v>
      </c>
      <c r="K59" s="211"/>
      <c r="L59" s="211"/>
      <c r="M59" s="216">
        <f t="shared" si="6"/>
        <v>0</v>
      </c>
      <c r="N59" s="211"/>
      <c r="O59" s="216">
        <f t="shared" si="7"/>
        <v>0</v>
      </c>
      <c r="P59" s="212"/>
      <c r="Q59" s="217">
        <f>IFERROR(J59/HLOOKUP('Entête '!$D$6,Résultats_Indices!$C$10:$K$11,2),0)</f>
        <v>0</v>
      </c>
      <c r="R59" s="218">
        <f>IFERROR(-I59/(HLOOKUP('Entête '!$D$6,Résultats_Indices!$C$10:$K$11,2)),0)</f>
        <v>0</v>
      </c>
      <c r="S59" s="202" t="s">
        <v>243</v>
      </c>
      <c r="T59" s="212"/>
      <c r="U59" s="211"/>
      <c r="V59" s="213"/>
      <c r="W59" s="207"/>
      <c r="X59" s="207"/>
      <c r="Y59" s="208">
        <v>2085</v>
      </c>
      <c r="Z59" s="214"/>
      <c r="AA59" s="214"/>
      <c r="AB59" s="214"/>
      <c r="AC59" s="214"/>
      <c r="AD59" s="214"/>
      <c r="AE59" s="214"/>
      <c r="AF59" s="214"/>
      <c r="AG59" s="214"/>
      <c r="AH59" s="219">
        <f t="shared" si="8"/>
        <v>0</v>
      </c>
      <c r="AI59" s="220">
        <f t="shared" si="9"/>
        <v>0</v>
      </c>
    </row>
    <row r="60" spans="1:35" x14ac:dyDescent="0.25">
      <c r="A60" s="85" t="str" cm="1">
        <f t="array" ref="A60">'Entête '!$C$8:$C$8</f>
        <v>Entite_test (liste déroulante)</v>
      </c>
      <c r="B60" s="35" t="str" cm="1">
        <f t="array" ref="B60">'Entête '!$C$14:$C$14</f>
        <v>Communauté (liste déroulante)</v>
      </c>
      <c r="C60" s="202">
        <v>56</v>
      </c>
      <c r="D60" s="210"/>
      <c r="E60" s="203" t="s">
        <v>152</v>
      </c>
      <c r="F60" s="211"/>
      <c r="G60" s="211"/>
      <c r="H60" s="211"/>
      <c r="I60" s="204"/>
      <c r="J60" s="215">
        <f t="shared" si="5"/>
        <v>0</v>
      </c>
      <c r="K60" s="211"/>
      <c r="L60" s="211"/>
      <c r="M60" s="216">
        <f t="shared" si="6"/>
        <v>0</v>
      </c>
      <c r="N60" s="211"/>
      <c r="O60" s="216">
        <f t="shared" si="7"/>
        <v>0</v>
      </c>
      <c r="P60" s="212"/>
      <c r="Q60" s="217">
        <f>IFERROR(J60/HLOOKUP('Entête '!$D$6,Résultats_Indices!$C$10:$K$11,2),0)</f>
        <v>0</v>
      </c>
      <c r="R60" s="218">
        <f>IFERROR(-I60/(HLOOKUP('Entête '!$D$6,Résultats_Indices!$C$10:$K$11,2)),0)</f>
        <v>0</v>
      </c>
      <c r="S60" s="202" t="s">
        <v>243</v>
      </c>
      <c r="T60" s="212"/>
      <c r="U60" s="211"/>
      <c r="V60" s="213"/>
      <c r="W60" s="207"/>
      <c r="X60" s="207"/>
      <c r="Y60" s="208">
        <v>2086</v>
      </c>
      <c r="Z60" s="214"/>
      <c r="AA60" s="214"/>
      <c r="AB60" s="214"/>
      <c r="AC60" s="214"/>
      <c r="AD60" s="214"/>
      <c r="AE60" s="214"/>
      <c r="AF60" s="214"/>
      <c r="AG60" s="214"/>
      <c r="AH60" s="219">
        <f t="shared" si="8"/>
        <v>0</v>
      </c>
      <c r="AI60" s="220">
        <f t="shared" si="9"/>
        <v>0</v>
      </c>
    </row>
    <row r="61" spans="1:35" x14ac:dyDescent="0.25">
      <c r="A61" s="85" t="str" cm="1">
        <f t="array" ref="A61">'Entête '!$C$8:$C$8</f>
        <v>Entite_test (liste déroulante)</v>
      </c>
      <c r="B61" s="35" t="str" cm="1">
        <f t="array" ref="B61">'Entête '!$C$14:$C$14</f>
        <v>Communauté (liste déroulante)</v>
      </c>
      <c r="C61" s="202">
        <v>57</v>
      </c>
      <c r="D61" s="210"/>
      <c r="E61" s="203" t="s">
        <v>152</v>
      </c>
      <c r="F61" s="211"/>
      <c r="G61" s="211"/>
      <c r="H61" s="211"/>
      <c r="I61" s="204"/>
      <c r="J61" s="215">
        <f t="shared" ref="J61:J64" si="10">SUM(F61:H61)</f>
        <v>0</v>
      </c>
      <c r="K61" s="211"/>
      <c r="L61" s="211"/>
      <c r="M61" s="216">
        <f t="shared" ref="M61:M64" si="11">SUM(K61:L61)</f>
        <v>0</v>
      </c>
      <c r="N61" s="211"/>
      <c r="O61" s="216">
        <f t="shared" ref="O61:O64" si="12">SUM(M61:N61)</f>
        <v>0</v>
      </c>
      <c r="P61" s="212"/>
      <c r="Q61" s="217">
        <f>IFERROR(J61/HLOOKUP('Entête '!$D$6,Résultats_Indices!$C$10:$K$11,2),0)</f>
        <v>0</v>
      </c>
      <c r="R61" s="218">
        <f>IFERROR(-I61/(HLOOKUP('Entête '!$D$6,Résultats_Indices!$C$10:$K$11,2)),0)</f>
        <v>0</v>
      </c>
      <c r="S61" s="202" t="s">
        <v>243</v>
      </c>
      <c r="T61" s="212"/>
      <c r="U61" s="211"/>
      <c r="V61" s="213"/>
      <c r="W61" s="207"/>
      <c r="X61" s="207"/>
      <c r="Y61" s="208">
        <v>2087</v>
      </c>
      <c r="Z61" s="214"/>
      <c r="AA61" s="214"/>
      <c r="AB61" s="214"/>
      <c r="AC61" s="214"/>
      <c r="AD61" s="214"/>
      <c r="AE61" s="214"/>
      <c r="AF61" s="214"/>
      <c r="AG61" s="214"/>
      <c r="AH61" s="219">
        <f t="shared" ref="AH61:AH64" si="13">SUM(Z61:AG61)</f>
        <v>0</v>
      </c>
      <c r="AI61" s="220">
        <f t="shared" ref="AI61:AI64" si="14">IF(OR(W61=1,X61=1),1,0)</f>
        <v>0</v>
      </c>
    </row>
    <row r="62" spans="1:35" x14ac:dyDescent="0.25">
      <c r="A62" s="85" t="str" cm="1">
        <f t="array" ref="A62">'Entête '!$C$8:$C$8</f>
        <v>Entite_test (liste déroulante)</v>
      </c>
      <c r="B62" s="35" t="str" cm="1">
        <f t="array" ref="B62">'Entête '!$C$14:$C$14</f>
        <v>Communauté (liste déroulante)</v>
      </c>
      <c r="C62" s="202">
        <v>58</v>
      </c>
      <c r="D62" s="210"/>
      <c r="E62" s="203" t="s">
        <v>152</v>
      </c>
      <c r="F62" s="211"/>
      <c r="G62" s="211"/>
      <c r="H62" s="211"/>
      <c r="I62" s="204"/>
      <c r="J62" s="215">
        <f t="shared" si="10"/>
        <v>0</v>
      </c>
      <c r="K62" s="211"/>
      <c r="L62" s="211"/>
      <c r="M62" s="216">
        <f t="shared" si="11"/>
        <v>0</v>
      </c>
      <c r="N62" s="211"/>
      <c r="O62" s="216">
        <f t="shared" si="12"/>
        <v>0</v>
      </c>
      <c r="P62" s="212"/>
      <c r="Q62" s="217">
        <f>IFERROR(J62/HLOOKUP('Entête '!$D$6,Résultats_Indices!$C$10:$K$11,2),0)</f>
        <v>0</v>
      </c>
      <c r="R62" s="218">
        <f>IFERROR(-I62/(HLOOKUP('Entête '!$D$6,Résultats_Indices!$C$10:$K$11,2)),0)</f>
        <v>0</v>
      </c>
      <c r="S62" s="202" t="s">
        <v>243</v>
      </c>
      <c r="T62" s="212"/>
      <c r="U62" s="211"/>
      <c r="V62" s="213"/>
      <c r="W62" s="207"/>
      <c r="X62" s="207"/>
      <c r="Y62" s="208">
        <v>2088</v>
      </c>
      <c r="Z62" s="214"/>
      <c r="AA62" s="214"/>
      <c r="AB62" s="214"/>
      <c r="AC62" s="214"/>
      <c r="AD62" s="214"/>
      <c r="AE62" s="214"/>
      <c r="AF62" s="214"/>
      <c r="AG62" s="214"/>
      <c r="AH62" s="219">
        <f t="shared" si="13"/>
        <v>0</v>
      </c>
      <c r="AI62" s="220">
        <f t="shared" si="14"/>
        <v>0</v>
      </c>
    </row>
    <row r="63" spans="1:35" x14ac:dyDescent="0.25">
      <c r="A63" s="85" t="str" cm="1">
        <f t="array" ref="A63">'Entête '!$C$8:$C$8</f>
        <v>Entite_test (liste déroulante)</v>
      </c>
      <c r="B63" s="35" t="str" cm="1">
        <f t="array" ref="B63">'Entête '!$C$14:$C$14</f>
        <v>Communauté (liste déroulante)</v>
      </c>
      <c r="C63" s="202">
        <v>59</v>
      </c>
      <c r="D63" s="210"/>
      <c r="E63" s="203" t="s">
        <v>152</v>
      </c>
      <c r="F63" s="211"/>
      <c r="G63" s="211"/>
      <c r="H63" s="211"/>
      <c r="I63" s="204"/>
      <c r="J63" s="215">
        <f t="shared" si="10"/>
        <v>0</v>
      </c>
      <c r="K63" s="211"/>
      <c r="L63" s="211"/>
      <c r="M63" s="216">
        <f t="shared" si="11"/>
        <v>0</v>
      </c>
      <c r="N63" s="211"/>
      <c r="O63" s="216">
        <f t="shared" si="12"/>
        <v>0</v>
      </c>
      <c r="P63" s="212"/>
      <c r="Q63" s="217">
        <f>IFERROR(J63/HLOOKUP('Entête '!$D$6,Résultats_Indices!$C$10:$K$11,2),0)</f>
        <v>0</v>
      </c>
      <c r="R63" s="218">
        <f>IFERROR(-I63/(HLOOKUP('Entête '!$D$6,Résultats_Indices!$C$10:$K$11,2)),0)</f>
        <v>0</v>
      </c>
      <c r="S63" s="202" t="s">
        <v>243</v>
      </c>
      <c r="T63" s="212"/>
      <c r="U63" s="211"/>
      <c r="V63" s="213"/>
      <c r="W63" s="207"/>
      <c r="X63" s="207"/>
      <c r="Y63" s="208">
        <v>2089</v>
      </c>
      <c r="Z63" s="214"/>
      <c r="AA63" s="214"/>
      <c r="AB63" s="214"/>
      <c r="AC63" s="214"/>
      <c r="AD63" s="214"/>
      <c r="AE63" s="214"/>
      <c r="AF63" s="214"/>
      <c r="AG63" s="214"/>
      <c r="AH63" s="219">
        <f t="shared" si="13"/>
        <v>0</v>
      </c>
      <c r="AI63" s="220">
        <f t="shared" si="14"/>
        <v>0</v>
      </c>
    </row>
    <row r="64" spans="1:35" x14ac:dyDescent="0.25">
      <c r="A64" s="85" t="str" cm="1">
        <f t="array" ref="A64">'Entête '!$C$8:$C$8</f>
        <v>Entite_test (liste déroulante)</v>
      </c>
      <c r="B64" s="35" t="str" cm="1">
        <f t="array" ref="B64">'Entête '!$C$14:$C$14</f>
        <v>Communauté (liste déroulante)</v>
      </c>
      <c r="C64" s="202">
        <v>60</v>
      </c>
      <c r="D64" s="210"/>
      <c r="E64" s="203" t="s">
        <v>152</v>
      </c>
      <c r="F64" s="211"/>
      <c r="G64" s="211"/>
      <c r="H64" s="211"/>
      <c r="I64" s="204"/>
      <c r="J64" s="215">
        <f t="shared" si="10"/>
        <v>0</v>
      </c>
      <c r="K64" s="211"/>
      <c r="L64" s="211"/>
      <c r="M64" s="216">
        <f t="shared" si="11"/>
        <v>0</v>
      </c>
      <c r="N64" s="211"/>
      <c r="O64" s="216">
        <f t="shared" si="12"/>
        <v>0</v>
      </c>
      <c r="P64" s="212"/>
      <c r="Q64" s="217">
        <f>IFERROR(J64/HLOOKUP('Entête '!$D$6,Résultats_Indices!$C$10:$K$11,2),0)</f>
        <v>0</v>
      </c>
      <c r="R64" s="218">
        <f>IFERROR(-I64/(HLOOKUP('Entête '!$D$6,Résultats_Indices!$C$10:$K$11,2)),0)</f>
        <v>0</v>
      </c>
      <c r="S64" s="202" t="s">
        <v>243</v>
      </c>
      <c r="T64" s="212"/>
      <c r="U64" s="211"/>
      <c r="V64" s="213"/>
      <c r="W64" s="207"/>
      <c r="X64" s="207"/>
      <c r="Y64" s="208">
        <v>2090</v>
      </c>
      <c r="Z64" s="214"/>
      <c r="AA64" s="214"/>
      <c r="AB64" s="214"/>
      <c r="AC64" s="214"/>
      <c r="AD64" s="214"/>
      <c r="AE64" s="214"/>
      <c r="AF64" s="214"/>
      <c r="AG64" s="214"/>
      <c r="AH64" s="219">
        <f t="shared" si="13"/>
        <v>0</v>
      </c>
      <c r="AI64" s="220">
        <f t="shared" si="14"/>
        <v>0</v>
      </c>
    </row>
    <row r="65" spans="1:35" x14ac:dyDescent="0.25">
      <c r="A65" s="85" t="str" cm="1">
        <f t="array" ref="A65">'Entête '!$C$8:$C$8</f>
        <v>Entite_test (liste déroulante)</v>
      </c>
      <c r="B65" s="35" t="str" cm="1">
        <f t="array" ref="B65">'Entête '!$C$14:$C$14</f>
        <v>Communauté (liste déroulante)</v>
      </c>
      <c r="C65" s="202">
        <v>61</v>
      </c>
      <c r="D65" s="210"/>
      <c r="E65" s="203" t="s">
        <v>152</v>
      </c>
      <c r="F65" s="211"/>
      <c r="G65" s="211"/>
      <c r="H65" s="211"/>
      <c r="I65" s="204"/>
      <c r="J65" s="215">
        <f t="shared" ref="J65:J101" si="15">SUM(F65:H65)</f>
        <v>0</v>
      </c>
      <c r="K65" s="211"/>
      <c r="L65" s="211"/>
      <c r="M65" s="216">
        <f t="shared" ref="M65:M101" si="16">SUM(K65:L65)</f>
        <v>0</v>
      </c>
      <c r="N65" s="211"/>
      <c r="O65" s="216">
        <f t="shared" ref="O65:O101" si="17">SUM(M65:N65)</f>
        <v>0</v>
      </c>
      <c r="P65" s="212"/>
      <c r="Q65" s="217">
        <f>IFERROR(J65/HLOOKUP('Entête '!$D$6,Résultats_Indices!$C$10:$K$11,2),0)</f>
        <v>0</v>
      </c>
      <c r="R65" s="218">
        <f>IFERROR(-I65/(HLOOKUP('Entête '!$D$6,Résultats_Indices!$C$10:$K$11,2)),0)</f>
        <v>0</v>
      </c>
      <c r="S65" s="202" t="s">
        <v>243</v>
      </c>
      <c r="T65" s="212"/>
      <c r="U65" s="211"/>
      <c r="V65" s="213"/>
      <c r="W65" s="207"/>
      <c r="X65" s="207"/>
      <c r="Y65" s="208">
        <v>2091</v>
      </c>
      <c r="Z65" s="214"/>
      <c r="AA65" s="214"/>
      <c r="AB65" s="214"/>
      <c r="AC65" s="214"/>
      <c r="AD65" s="214"/>
      <c r="AE65" s="214"/>
      <c r="AF65" s="214"/>
      <c r="AG65" s="214"/>
      <c r="AH65" s="219">
        <f t="shared" ref="AH65:AH101" si="18">SUM(Z65:AG65)</f>
        <v>0</v>
      </c>
      <c r="AI65" s="220">
        <f t="shared" ref="AI65:AI101" si="19">IF(OR(W65=1,X65=1),1,0)</f>
        <v>0</v>
      </c>
    </row>
    <row r="66" spans="1:35" x14ac:dyDescent="0.25">
      <c r="A66" s="85" t="str" cm="1">
        <f t="array" ref="A66">'Entête '!$C$8:$C$8</f>
        <v>Entite_test (liste déroulante)</v>
      </c>
      <c r="B66" s="35" t="str" cm="1">
        <f t="array" ref="B66">'Entête '!$C$14:$C$14</f>
        <v>Communauté (liste déroulante)</v>
      </c>
      <c r="C66" s="202">
        <v>62</v>
      </c>
      <c r="D66" s="210"/>
      <c r="E66" s="203" t="s">
        <v>152</v>
      </c>
      <c r="F66" s="211"/>
      <c r="G66" s="211"/>
      <c r="H66" s="211"/>
      <c r="I66" s="204"/>
      <c r="J66" s="215">
        <f t="shared" si="15"/>
        <v>0</v>
      </c>
      <c r="K66" s="211"/>
      <c r="L66" s="211"/>
      <c r="M66" s="216">
        <f t="shared" si="16"/>
        <v>0</v>
      </c>
      <c r="N66" s="211"/>
      <c r="O66" s="216">
        <f t="shared" si="17"/>
        <v>0</v>
      </c>
      <c r="P66" s="212"/>
      <c r="Q66" s="217">
        <f>IFERROR(J66/HLOOKUP('Entête '!$D$6,Résultats_Indices!$C$10:$K$11,2),0)</f>
        <v>0</v>
      </c>
      <c r="R66" s="218">
        <f>IFERROR(-I66/(HLOOKUP('Entête '!$D$6,Résultats_Indices!$C$10:$K$11,2)),0)</f>
        <v>0</v>
      </c>
      <c r="S66" s="202" t="s">
        <v>243</v>
      </c>
      <c r="T66" s="212"/>
      <c r="U66" s="211"/>
      <c r="V66" s="213"/>
      <c r="W66" s="207"/>
      <c r="X66" s="207"/>
      <c r="Y66" s="208">
        <v>2092</v>
      </c>
      <c r="Z66" s="214"/>
      <c r="AA66" s="214"/>
      <c r="AB66" s="214"/>
      <c r="AC66" s="214"/>
      <c r="AD66" s="214"/>
      <c r="AE66" s="214"/>
      <c r="AF66" s="214"/>
      <c r="AG66" s="214"/>
      <c r="AH66" s="219">
        <f t="shared" si="18"/>
        <v>0</v>
      </c>
      <c r="AI66" s="220">
        <f t="shared" si="19"/>
        <v>0</v>
      </c>
    </row>
    <row r="67" spans="1:35" x14ac:dyDescent="0.25">
      <c r="A67" s="85" t="str" cm="1">
        <f t="array" ref="A67">'Entête '!$C$8:$C$8</f>
        <v>Entite_test (liste déroulante)</v>
      </c>
      <c r="B67" s="35" t="str" cm="1">
        <f t="array" ref="B67">'Entête '!$C$14:$C$14</f>
        <v>Communauté (liste déroulante)</v>
      </c>
      <c r="C67" s="202">
        <v>63</v>
      </c>
      <c r="D67" s="210"/>
      <c r="E67" s="203" t="s">
        <v>152</v>
      </c>
      <c r="F67" s="211"/>
      <c r="G67" s="211"/>
      <c r="H67" s="211"/>
      <c r="I67" s="204"/>
      <c r="J67" s="215">
        <f t="shared" si="15"/>
        <v>0</v>
      </c>
      <c r="K67" s="211"/>
      <c r="L67" s="211"/>
      <c r="M67" s="216">
        <f t="shared" si="16"/>
        <v>0</v>
      </c>
      <c r="N67" s="211"/>
      <c r="O67" s="216">
        <f t="shared" si="17"/>
        <v>0</v>
      </c>
      <c r="P67" s="212"/>
      <c r="Q67" s="217">
        <f>IFERROR(J67/HLOOKUP('Entête '!$D$6,Résultats_Indices!$C$10:$K$11,2),0)</f>
        <v>0</v>
      </c>
      <c r="R67" s="218">
        <f>IFERROR(-I67/(HLOOKUP('Entête '!$D$6,Résultats_Indices!$C$10:$K$11,2)),0)</f>
        <v>0</v>
      </c>
      <c r="S67" s="202" t="s">
        <v>243</v>
      </c>
      <c r="T67" s="212"/>
      <c r="U67" s="211"/>
      <c r="V67" s="213"/>
      <c r="W67" s="207"/>
      <c r="X67" s="207"/>
      <c r="Y67" s="208">
        <v>2093</v>
      </c>
      <c r="Z67" s="214"/>
      <c r="AA67" s="214"/>
      <c r="AB67" s="214"/>
      <c r="AC67" s="214"/>
      <c r="AD67" s="214"/>
      <c r="AE67" s="214"/>
      <c r="AF67" s="214"/>
      <c r="AG67" s="214"/>
      <c r="AH67" s="219">
        <f t="shared" si="18"/>
        <v>0</v>
      </c>
      <c r="AI67" s="220">
        <f t="shared" si="19"/>
        <v>0</v>
      </c>
    </row>
    <row r="68" spans="1:35" x14ac:dyDescent="0.25">
      <c r="A68" s="85" t="str" cm="1">
        <f t="array" ref="A68">'Entête '!$C$8:$C$8</f>
        <v>Entite_test (liste déroulante)</v>
      </c>
      <c r="B68" s="35" t="str" cm="1">
        <f t="array" ref="B68">'Entête '!$C$14:$C$14</f>
        <v>Communauté (liste déroulante)</v>
      </c>
      <c r="C68" s="202">
        <v>64</v>
      </c>
      <c r="D68" s="210"/>
      <c r="E68" s="203" t="s">
        <v>152</v>
      </c>
      <c r="F68" s="211"/>
      <c r="G68" s="211"/>
      <c r="H68" s="211"/>
      <c r="I68" s="204"/>
      <c r="J68" s="215">
        <f t="shared" si="15"/>
        <v>0</v>
      </c>
      <c r="K68" s="211"/>
      <c r="L68" s="211"/>
      <c r="M68" s="216">
        <f t="shared" si="16"/>
        <v>0</v>
      </c>
      <c r="N68" s="211"/>
      <c r="O68" s="216">
        <f t="shared" si="17"/>
        <v>0</v>
      </c>
      <c r="P68" s="212"/>
      <c r="Q68" s="217">
        <f>IFERROR(J68/HLOOKUP('Entête '!$D$6,Résultats_Indices!$C$10:$K$11,2),0)</f>
        <v>0</v>
      </c>
      <c r="R68" s="218">
        <f>IFERROR(-I68/(HLOOKUP('Entête '!$D$6,Résultats_Indices!$C$10:$K$11,2)),0)</f>
        <v>0</v>
      </c>
      <c r="S68" s="202" t="s">
        <v>243</v>
      </c>
      <c r="T68" s="212"/>
      <c r="U68" s="211"/>
      <c r="V68" s="213"/>
      <c r="W68" s="207"/>
      <c r="X68" s="207"/>
      <c r="Y68" s="208">
        <v>2094</v>
      </c>
      <c r="Z68" s="214"/>
      <c r="AA68" s="214"/>
      <c r="AB68" s="214"/>
      <c r="AC68" s="214"/>
      <c r="AD68" s="214"/>
      <c r="AE68" s="214"/>
      <c r="AF68" s="214"/>
      <c r="AG68" s="214"/>
      <c r="AH68" s="219">
        <f t="shared" si="18"/>
        <v>0</v>
      </c>
      <c r="AI68" s="220">
        <f t="shared" si="19"/>
        <v>0</v>
      </c>
    </row>
    <row r="69" spans="1:35" x14ac:dyDescent="0.25">
      <c r="A69" s="85" t="str" cm="1">
        <f t="array" ref="A69">'Entête '!$C$8:$C$8</f>
        <v>Entite_test (liste déroulante)</v>
      </c>
      <c r="B69" s="35" t="str" cm="1">
        <f t="array" ref="B69">'Entête '!$C$14:$C$14</f>
        <v>Communauté (liste déroulante)</v>
      </c>
      <c r="C69" s="202">
        <v>65</v>
      </c>
      <c r="D69" s="210"/>
      <c r="E69" s="203" t="s">
        <v>152</v>
      </c>
      <c r="F69" s="211"/>
      <c r="G69" s="211"/>
      <c r="H69" s="211"/>
      <c r="I69" s="204"/>
      <c r="J69" s="215">
        <f t="shared" si="15"/>
        <v>0</v>
      </c>
      <c r="K69" s="211"/>
      <c r="L69" s="211"/>
      <c r="M69" s="216">
        <f t="shared" si="16"/>
        <v>0</v>
      </c>
      <c r="N69" s="211"/>
      <c r="O69" s="216">
        <f t="shared" si="17"/>
        <v>0</v>
      </c>
      <c r="P69" s="212"/>
      <c r="Q69" s="217">
        <f>IFERROR(J69/HLOOKUP('Entête '!$D$6,Résultats_Indices!$C$10:$K$11,2),0)</f>
        <v>0</v>
      </c>
      <c r="R69" s="218">
        <f>IFERROR(-I69/(HLOOKUP('Entête '!$D$6,Résultats_Indices!$C$10:$K$11,2)),0)</f>
        <v>0</v>
      </c>
      <c r="S69" s="202" t="s">
        <v>243</v>
      </c>
      <c r="T69" s="212"/>
      <c r="U69" s="211"/>
      <c r="V69" s="213"/>
      <c r="W69" s="207"/>
      <c r="X69" s="207"/>
      <c r="Y69" s="208">
        <v>2095</v>
      </c>
      <c r="Z69" s="214"/>
      <c r="AA69" s="214"/>
      <c r="AB69" s="214"/>
      <c r="AC69" s="214"/>
      <c r="AD69" s="214"/>
      <c r="AE69" s="214"/>
      <c r="AF69" s="214"/>
      <c r="AG69" s="214"/>
      <c r="AH69" s="219">
        <f t="shared" si="18"/>
        <v>0</v>
      </c>
      <c r="AI69" s="220">
        <f t="shared" si="19"/>
        <v>0</v>
      </c>
    </row>
    <row r="70" spans="1:35" x14ac:dyDescent="0.25">
      <c r="A70" s="85" t="str" cm="1">
        <f t="array" ref="A70">'Entête '!$C$8:$C$8</f>
        <v>Entite_test (liste déroulante)</v>
      </c>
      <c r="B70" s="35" t="str" cm="1">
        <f t="array" ref="B70">'Entête '!$C$14:$C$14</f>
        <v>Communauté (liste déroulante)</v>
      </c>
      <c r="C70" s="202">
        <v>66</v>
      </c>
      <c r="D70" s="210"/>
      <c r="E70" s="203" t="s">
        <v>152</v>
      </c>
      <c r="F70" s="211"/>
      <c r="G70" s="211"/>
      <c r="H70" s="211"/>
      <c r="I70" s="204"/>
      <c r="J70" s="215">
        <f t="shared" si="15"/>
        <v>0</v>
      </c>
      <c r="K70" s="211"/>
      <c r="L70" s="211"/>
      <c r="M70" s="216">
        <f t="shared" si="16"/>
        <v>0</v>
      </c>
      <c r="N70" s="211"/>
      <c r="O70" s="216">
        <f t="shared" si="17"/>
        <v>0</v>
      </c>
      <c r="P70" s="212"/>
      <c r="Q70" s="217">
        <f>IFERROR(J70/HLOOKUP('Entête '!$D$6,Résultats_Indices!$C$10:$K$11,2),0)</f>
        <v>0</v>
      </c>
      <c r="R70" s="218">
        <f>IFERROR(-I70/(HLOOKUP('Entête '!$D$6,Résultats_Indices!$C$10:$K$11,2)),0)</f>
        <v>0</v>
      </c>
      <c r="S70" s="202" t="s">
        <v>243</v>
      </c>
      <c r="T70" s="212"/>
      <c r="U70" s="211"/>
      <c r="V70" s="213"/>
      <c r="W70" s="207"/>
      <c r="X70" s="207"/>
      <c r="Y70" s="208">
        <v>2096</v>
      </c>
      <c r="Z70" s="214"/>
      <c r="AA70" s="214"/>
      <c r="AB70" s="214"/>
      <c r="AC70" s="214"/>
      <c r="AD70" s="214"/>
      <c r="AE70" s="214"/>
      <c r="AF70" s="214"/>
      <c r="AG70" s="214"/>
      <c r="AH70" s="219">
        <f t="shared" si="18"/>
        <v>0</v>
      </c>
      <c r="AI70" s="220">
        <f t="shared" si="19"/>
        <v>0</v>
      </c>
    </row>
    <row r="71" spans="1:35" x14ac:dyDescent="0.25">
      <c r="A71" s="85" t="str" cm="1">
        <f t="array" ref="A71">'Entête '!$C$8:$C$8</f>
        <v>Entite_test (liste déroulante)</v>
      </c>
      <c r="B71" s="35" t="str" cm="1">
        <f t="array" ref="B71">'Entête '!$C$14:$C$14</f>
        <v>Communauté (liste déroulante)</v>
      </c>
      <c r="C71" s="202">
        <v>67</v>
      </c>
      <c r="D71" s="210"/>
      <c r="E71" s="203" t="s">
        <v>152</v>
      </c>
      <c r="F71" s="211"/>
      <c r="G71" s="211"/>
      <c r="H71" s="211"/>
      <c r="I71" s="204"/>
      <c r="J71" s="215">
        <f t="shared" si="15"/>
        <v>0</v>
      </c>
      <c r="K71" s="211"/>
      <c r="L71" s="211"/>
      <c r="M71" s="216">
        <f t="shared" si="16"/>
        <v>0</v>
      </c>
      <c r="N71" s="211"/>
      <c r="O71" s="216">
        <f t="shared" si="17"/>
        <v>0</v>
      </c>
      <c r="P71" s="212"/>
      <c r="Q71" s="217">
        <f>IFERROR(J71/HLOOKUP('Entête '!$D$6,Résultats_Indices!$C$10:$K$11,2),0)</f>
        <v>0</v>
      </c>
      <c r="R71" s="218">
        <f>IFERROR(-I71/(HLOOKUP('Entête '!$D$6,Résultats_Indices!$C$10:$K$11,2)),0)</f>
        <v>0</v>
      </c>
      <c r="S71" s="202" t="s">
        <v>243</v>
      </c>
      <c r="T71" s="212"/>
      <c r="U71" s="211"/>
      <c r="V71" s="213"/>
      <c r="W71" s="207"/>
      <c r="X71" s="207"/>
      <c r="Y71" s="208">
        <v>2097</v>
      </c>
      <c r="Z71" s="214"/>
      <c r="AA71" s="214"/>
      <c r="AB71" s="214"/>
      <c r="AC71" s="214"/>
      <c r="AD71" s="214"/>
      <c r="AE71" s="214"/>
      <c r="AF71" s="214"/>
      <c r="AG71" s="214"/>
      <c r="AH71" s="219">
        <f t="shared" si="18"/>
        <v>0</v>
      </c>
      <c r="AI71" s="220">
        <f t="shared" si="19"/>
        <v>0</v>
      </c>
    </row>
    <row r="72" spans="1:35" x14ac:dyDescent="0.25">
      <c r="A72" s="85" t="str" cm="1">
        <f t="array" ref="A72">'Entête '!$C$8:$C$8</f>
        <v>Entite_test (liste déroulante)</v>
      </c>
      <c r="B72" s="35" t="str" cm="1">
        <f t="array" ref="B72">'Entête '!$C$14:$C$14</f>
        <v>Communauté (liste déroulante)</v>
      </c>
      <c r="C72" s="202">
        <v>68</v>
      </c>
      <c r="D72" s="210"/>
      <c r="E72" s="203" t="s">
        <v>152</v>
      </c>
      <c r="F72" s="211"/>
      <c r="G72" s="211"/>
      <c r="H72" s="211"/>
      <c r="I72" s="204"/>
      <c r="J72" s="215">
        <f t="shared" si="15"/>
        <v>0</v>
      </c>
      <c r="K72" s="211"/>
      <c r="L72" s="211"/>
      <c r="M72" s="216">
        <f t="shared" si="16"/>
        <v>0</v>
      </c>
      <c r="N72" s="211"/>
      <c r="O72" s="216">
        <f t="shared" si="17"/>
        <v>0</v>
      </c>
      <c r="P72" s="212"/>
      <c r="Q72" s="217">
        <f>IFERROR(J72/HLOOKUP('Entête '!$D$6,Résultats_Indices!$C$10:$K$11,2),0)</f>
        <v>0</v>
      </c>
      <c r="R72" s="218">
        <f>IFERROR(-I72/(HLOOKUP('Entête '!$D$6,Résultats_Indices!$C$10:$K$11,2)),0)</f>
        <v>0</v>
      </c>
      <c r="S72" s="202" t="s">
        <v>243</v>
      </c>
      <c r="T72" s="212"/>
      <c r="U72" s="211"/>
      <c r="V72" s="213"/>
      <c r="W72" s="207"/>
      <c r="X72" s="207"/>
      <c r="Y72" s="208">
        <v>2098</v>
      </c>
      <c r="Z72" s="214"/>
      <c r="AA72" s="214"/>
      <c r="AB72" s="214"/>
      <c r="AC72" s="214"/>
      <c r="AD72" s="214"/>
      <c r="AE72" s="214"/>
      <c r="AF72" s="214"/>
      <c r="AG72" s="214"/>
      <c r="AH72" s="219">
        <f t="shared" si="18"/>
        <v>0</v>
      </c>
      <c r="AI72" s="220">
        <f t="shared" si="19"/>
        <v>0</v>
      </c>
    </row>
    <row r="73" spans="1:35" x14ac:dyDescent="0.25">
      <c r="A73" s="85" t="str" cm="1">
        <f t="array" ref="A73">'Entête '!$C$8:$C$8</f>
        <v>Entite_test (liste déroulante)</v>
      </c>
      <c r="B73" s="35" t="str" cm="1">
        <f t="array" ref="B73">'Entête '!$C$14:$C$14</f>
        <v>Communauté (liste déroulante)</v>
      </c>
      <c r="C73" s="202">
        <v>69</v>
      </c>
      <c r="D73" s="210"/>
      <c r="E73" s="203" t="s">
        <v>152</v>
      </c>
      <c r="F73" s="211"/>
      <c r="G73" s="211"/>
      <c r="H73" s="211"/>
      <c r="I73" s="204"/>
      <c r="J73" s="215">
        <f t="shared" si="15"/>
        <v>0</v>
      </c>
      <c r="K73" s="211"/>
      <c r="L73" s="211"/>
      <c r="M73" s="216">
        <f t="shared" si="16"/>
        <v>0</v>
      </c>
      <c r="N73" s="211"/>
      <c r="O73" s="216">
        <f t="shared" si="17"/>
        <v>0</v>
      </c>
      <c r="P73" s="212"/>
      <c r="Q73" s="217">
        <f>IFERROR(J73/HLOOKUP('Entête '!$D$6,Résultats_Indices!$C$10:$K$11,2),0)</f>
        <v>0</v>
      </c>
      <c r="R73" s="218">
        <f>IFERROR(-I73/(HLOOKUP('Entête '!$D$6,Résultats_Indices!$C$10:$K$11,2)),0)</f>
        <v>0</v>
      </c>
      <c r="S73" s="202" t="s">
        <v>243</v>
      </c>
      <c r="T73" s="212"/>
      <c r="U73" s="211"/>
      <c r="V73" s="213"/>
      <c r="W73" s="207"/>
      <c r="X73" s="207"/>
      <c r="Y73" s="208">
        <v>2099</v>
      </c>
      <c r="Z73" s="214"/>
      <c r="AA73" s="214"/>
      <c r="AB73" s="214"/>
      <c r="AC73" s="214"/>
      <c r="AD73" s="214"/>
      <c r="AE73" s="214"/>
      <c r="AF73" s="214"/>
      <c r="AG73" s="214"/>
      <c r="AH73" s="219">
        <f t="shared" si="18"/>
        <v>0</v>
      </c>
      <c r="AI73" s="220">
        <f t="shared" si="19"/>
        <v>0</v>
      </c>
    </row>
    <row r="74" spans="1:35" x14ac:dyDescent="0.25">
      <c r="A74" s="85" t="str" cm="1">
        <f t="array" ref="A74">'Entête '!$C$8:$C$8</f>
        <v>Entite_test (liste déroulante)</v>
      </c>
      <c r="B74" s="35" t="str" cm="1">
        <f t="array" ref="B74">'Entête '!$C$14:$C$14</f>
        <v>Communauté (liste déroulante)</v>
      </c>
      <c r="C74" s="202">
        <v>70</v>
      </c>
      <c r="D74" s="210"/>
      <c r="E74" s="203" t="s">
        <v>152</v>
      </c>
      <c r="F74" s="211"/>
      <c r="G74" s="211"/>
      <c r="H74" s="211"/>
      <c r="I74" s="204"/>
      <c r="J74" s="215">
        <f t="shared" si="15"/>
        <v>0</v>
      </c>
      <c r="K74" s="211"/>
      <c r="L74" s="211"/>
      <c r="M74" s="216">
        <f t="shared" si="16"/>
        <v>0</v>
      </c>
      <c r="N74" s="211"/>
      <c r="O74" s="216">
        <f t="shared" si="17"/>
        <v>0</v>
      </c>
      <c r="P74" s="212"/>
      <c r="Q74" s="217">
        <f>IFERROR(J74/HLOOKUP('Entête '!$D$6,Résultats_Indices!$C$10:$K$11,2),0)</f>
        <v>0</v>
      </c>
      <c r="R74" s="218">
        <f>IFERROR(-I74/(HLOOKUP('Entête '!$D$6,Résultats_Indices!$C$10:$K$11,2)),0)</f>
        <v>0</v>
      </c>
      <c r="S74" s="202" t="s">
        <v>243</v>
      </c>
      <c r="T74" s="212"/>
      <c r="U74" s="211"/>
      <c r="V74" s="213"/>
      <c r="W74" s="207"/>
      <c r="X74" s="207"/>
      <c r="Y74" s="208">
        <v>2100</v>
      </c>
      <c r="Z74" s="214"/>
      <c r="AA74" s="214"/>
      <c r="AB74" s="214"/>
      <c r="AC74" s="214"/>
      <c r="AD74" s="214"/>
      <c r="AE74" s="214"/>
      <c r="AF74" s="214"/>
      <c r="AG74" s="214"/>
      <c r="AH74" s="219">
        <f t="shared" si="18"/>
        <v>0</v>
      </c>
      <c r="AI74" s="220">
        <f t="shared" si="19"/>
        <v>0</v>
      </c>
    </row>
    <row r="75" spans="1:35" x14ac:dyDescent="0.25">
      <c r="A75" s="85" t="str" cm="1">
        <f t="array" ref="A75">'Entête '!$C$8:$C$8</f>
        <v>Entite_test (liste déroulante)</v>
      </c>
      <c r="B75" s="35" t="str" cm="1">
        <f t="array" ref="B75">'Entête '!$C$14:$C$14</f>
        <v>Communauté (liste déroulante)</v>
      </c>
      <c r="C75" s="202">
        <v>71</v>
      </c>
      <c r="D75" s="210"/>
      <c r="E75" s="203" t="s">
        <v>152</v>
      </c>
      <c r="F75" s="211"/>
      <c r="G75" s="211"/>
      <c r="H75" s="211"/>
      <c r="I75" s="204"/>
      <c r="J75" s="215">
        <f t="shared" si="15"/>
        <v>0</v>
      </c>
      <c r="K75" s="211"/>
      <c r="L75" s="211"/>
      <c r="M75" s="216">
        <f t="shared" si="16"/>
        <v>0</v>
      </c>
      <c r="N75" s="211"/>
      <c r="O75" s="216">
        <f t="shared" si="17"/>
        <v>0</v>
      </c>
      <c r="P75" s="212"/>
      <c r="Q75" s="217">
        <f>IFERROR(J75/HLOOKUP('Entête '!$D$6,Résultats_Indices!$C$10:$K$11,2),0)</f>
        <v>0</v>
      </c>
      <c r="R75" s="218">
        <f>IFERROR(-I75/(HLOOKUP('Entête '!$D$6,Résultats_Indices!$C$10:$K$11,2)),0)</f>
        <v>0</v>
      </c>
      <c r="S75" s="202" t="s">
        <v>243</v>
      </c>
      <c r="T75" s="212"/>
      <c r="U75" s="211"/>
      <c r="V75" s="213"/>
      <c r="W75" s="207"/>
      <c r="X75" s="207"/>
      <c r="Y75" s="208">
        <v>2101</v>
      </c>
      <c r="Z75" s="214"/>
      <c r="AA75" s="214"/>
      <c r="AB75" s="214"/>
      <c r="AC75" s="214"/>
      <c r="AD75" s="214"/>
      <c r="AE75" s="214"/>
      <c r="AF75" s="214"/>
      <c r="AG75" s="214"/>
      <c r="AH75" s="219">
        <f t="shared" si="18"/>
        <v>0</v>
      </c>
      <c r="AI75" s="220">
        <f t="shared" si="19"/>
        <v>0</v>
      </c>
    </row>
    <row r="76" spans="1:35" x14ac:dyDescent="0.25">
      <c r="A76" s="85" t="str" cm="1">
        <f t="array" ref="A76">'Entête '!$C$8:$C$8</f>
        <v>Entite_test (liste déroulante)</v>
      </c>
      <c r="B76" s="35" t="str" cm="1">
        <f t="array" ref="B76">'Entête '!$C$14:$C$14</f>
        <v>Communauté (liste déroulante)</v>
      </c>
      <c r="C76" s="202">
        <v>72</v>
      </c>
      <c r="D76" s="210"/>
      <c r="E76" s="203" t="s">
        <v>152</v>
      </c>
      <c r="F76" s="211"/>
      <c r="G76" s="211"/>
      <c r="H76" s="211"/>
      <c r="I76" s="204"/>
      <c r="J76" s="215">
        <f t="shared" si="15"/>
        <v>0</v>
      </c>
      <c r="K76" s="211"/>
      <c r="L76" s="211"/>
      <c r="M76" s="216">
        <f t="shared" si="16"/>
        <v>0</v>
      </c>
      <c r="N76" s="211"/>
      <c r="O76" s="216">
        <f t="shared" si="17"/>
        <v>0</v>
      </c>
      <c r="P76" s="212"/>
      <c r="Q76" s="217">
        <f>IFERROR(J76/HLOOKUP('Entête '!$D$6,Résultats_Indices!$C$10:$K$11,2),0)</f>
        <v>0</v>
      </c>
      <c r="R76" s="218">
        <f>IFERROR(-I76/(HLOOKUP('Entête '!$D$6,Résultats_Indices!$C$10:$K$11,2)),0)</f>
        <v>0</v>
      </c>
      <c r="S76" s="202" t="s">
        <v>243</v>
      </c>
      <c r="T76" s="212"/>
      <c r="U76" s="211"/>
      <c r="V76" s="213"/>
      <c r="W76" s="207"/>
      <c r="X76" s="207"/>
      <c r="Y76" s="208">
        <v>2102</v>
      </c>
      <c r="Z76" s="214"/>
      <c r="AA76" s="214"/>
      <c r="AB76" s="214"/>
      <c r="AC76" s="214"/>
      <c r="AD76" s="214"/>
      <c r="AE76" s="214"/>
      <c r="AF76" s="214"/>
      <c r="AG76" s="214"/>
      <c r="AH76" s="219">
        <f t="shared" si="18"/>
        <v>0</v>
      </c>
      <c r="AI76" s="220">
        <f t="shared" si="19"/>
        <v>0</v>
      </c>
    </row>
    <row r="77" spans="1:35" x14ac:dyDescent="0.25">
      <c r="A77" s="85" t="str" cm="1">
        <f t="array" ref="A77">'Entête '!$C$8:$C$8</f>
        <v>Entite_test (liste déroulante)</v>
      </c>
      <c r="B77" s="35" t="str" cm="1">
        <f t="array" ref="B77">'Entête '!$C$14:$C$14</f>
        <v>Communauté (liste déroulante)</v>
      </c>
      <c r="C77" s="202">
        <v>73</v>
      </c>
      <c r="D77" s="210"/>
      <c r="E77" s="203" t="s">
        <v>152</v>
      </c>
      <c r="F77" s="211"/>
      <c r="G77" s="211"/>
      <c r="H77" s="211"/>
      <c r="I77" s="204"/>
      <c r="J77" s="215">
        <f t="shared" si="15"/>
        <v>0</v>
      </c>
      <c r="K77" s="211"/>
      <c r="L77" s="211"/>
      <c r="M77" s="216">
        <f t="shared" si="16"/>
        <v>0</v>
      </c>
      <c r="N77" s="211"/>
      <c r="O77" s="216">
        <f t="shared" si="17"/>
        <v>0</v>
      </c>
      <c r="P77" s="212"/>
      <c r="Q77" s="217">
        <f>IFERROR(J77/HLOOKUP('Entête '!$D$6,Résultats_Indices!$C$10:$K$11,2),0)</f>
        <v>0</v>
      </c>
      <c r="R77" s="218">
        <f>IFERROR(-I77/(HLOOKUP('Entête '!$D$6,Résultats_Indices!$C$10:$K$11,2)),0)</f>
        <v>0</v>
      </c>
      <c r="S77" s="202" t="s">
        <v>243</v>
      </c>
      <c r="T77" s="212"/>
      <c r="U77" s="211"/>
      <c r="V77" s="213"/>
      <c r="W77" s="207"/>
      <c r="X77" s="207"/>
      <c r="Y77" s="208">
        <v>2103</v>
      </c>
      <c r="Z77" s="214"/>
      <c r="AA77" s="214"/>
      <c r="AB77" s="214"/>
      <c r="AC77" s="214"/>
      <c r="AD77" s="214"/>
      <c r="AE77" s="214"/>
      <c r="AF77" s="214"/>
      <c r="AG77" s="214"/>
      <c r="AH77" s="219">
        <f t="shared" si="18"/>
        <v>0</v>
      </c>
      <c r="AI77" s="220">
        <f t="shared" si="19"/>
        <v>0</v>
      </c>
    </row>
    <row r="78" spans="1:35" x14ac:dyDescent="0.25">
      <c r="A78" s="85" t="str" cm="1">
        <f t="array" ref="A78">'Entête '!$C$8:$C$8</f>
        <v>Entite_test (liste déroulante)</v>
      </c>
      <c r="B78" s="35" t="str" cm="1">
        <f t="array" ref="B78">'Entête '!$C$14:$C$14</f>
        <v>Communauté (liste déroulante)</v>
      </c>
      <c r="C78" s="202">
        <v>74</v>
      </c>
      <c r="D78" s="210"/>
      <c r="E78" s="203" t="s">
        <v>152</v>
      </c>
      <c r="F78" s="211"/>
      <c r="G78" s="211"/>
      <c r="H78" s="211"/>
      <c r="I78" s="204"/>
      <c r="J78" s="215">
        <f t="shared" si="15"/>
        <v>0</v>
      </c>
      <c r="K78" s="211"/>
      <c r="L78" s="211"/>
      <c r="M78" s="216">
        <f t="shared" si="16"/>
        <v>0</v>
      </c>
      <c r="N78" s="211"/>
      <c r="O78" s="216">
        <f t="shared" si="17"/>
        <v>0</v>
      </c>
      <c r="P78" s="212"/>
      <c r="Q78" s="217">
        <f>IFERROR(J78/HLOOKUP('Entête '!$D$6,Résultats_Indices!$C$10:$K$11,2),0)</f>
        <v>0</v>
      </c>
      <c r="R78" s="218">
        <f>IFERROR(-I78/(HLOOKUP('Entête '!$D$6,Résultats_Indices!$C$10:$K$11,2)),0)</f>
        <v>0</v>
      </c>
      <c r="S78" s="202" t="s">
        <v>243</v>
      </c>
      <c r="T78" s="212"/>
      <c r="U78" s="211"/>
      <c r="V78" s="213"/>
      <c r="W78" s="207"/>
      <c r="X78" s="207"/>
      <c r="Y78" s="208">
        <v>2104</v>
      </c>
      <c r="Z78" s="214"/>
      <c r="AA78" s="214"/>
      <c r="AB78" s="214"/>
      <c r="AC78" s="214"/>
      <c r="AD78" s="214"/>
      <c r="AE78" s="214"/>
      <c r="AF78" s="214"/>
      <c r="AG78" s="214"/>
      <c r="AH78" s="219">
        <f t="shared" si="18"/>
        <v>0</v>
      </c>
      <c r="AI78" s="220">
        <f t="shared" si="19"/>
        <v>0</v>
      </c>
    </row>
    <row r="79" spans="1:35" x14ac:dyDescent="0.25">
      <c r="A79" s="85" t="str" cm="1">
        <f t="array" ref="A79">'Entête '!$C$8:$C$8</f>
        <v>Entite_test (liste déroulante)</v>
      </c>
      <c r="B79" s="35" t="str" cm="1">
        <f t="array" ref="B79">'Entête '!$C$14:$C$14</f>
        <v>Communauté (liste déroulante)</v>
      </c>
      <c r="C79" s="202">
        <v>75</v>
      </c>
      <c r="D79" s="210"/>
      <c r="E79" s="203" t="s">
        <v>152</v>
      </c>
      <c r="F79" s="211"/>
      <c r="G79" s="211"/>
      <c r="H79" s="211"/>
      <c r="I79" s="204"/>
      <c r="J79" s="215">
        <f t="shared" si="15"/>
        <v>0</v>
      </c>
      <c r="K79" s="211"/>
      <c r="L79" s="211"/>
      <c r="M79" s="216">
        <f t="shared" si="16"/>
        <v>0</v>
      </c>
      <c r="N79" s="211"/>
      <c r="O79" s="216">
        <f t="shared" si="17"/>
        <v>0</v>
      </c>
      <c r="P79" s="212"/>
      <c r="Q79" s="217">
        <f>IFERROR(J79/HLOOKUP('Entête '!$D$6,Résultats_Indices!$C$10:$K$11,2),0)</f>
        <v>0</v>
      </c>
      <c r="R79" s="218">
        <f>IFERROR(-I79/(HLOOKUP('Entête '!$D$6,Résultats_Indices!$C$10:$K$11,2)),0)</f>
        <v>0</v>
      </c>
      <c r="S79" s="202" t="s">
        <v>243</v>
      </c>
      <c r="T79" s="212"/>
      <c r="U79" s="211"/>
      <c r="V79" s="213"/>
      <c r="W79" s="207"/>
      <c r="X79" s="207"/>
      <c r="Y79" s="208">
        <v>2105</v>
      </c>
      <c r="Z79" s="214"/>
      <c r="AA79" s="214"/>
      <c r="AB79" s="214"/>
      <c r="AC79" s="214"/>
      <c r="AD79" s="214"/>
      <c r="AE79" s="214"/>
      <c r="AF79" s="214"/>
      <c r="AG79" s="214"/>
      <c r="AH79" s="219">
        <f t="shared" si="18"/>
        <v>0</v>
      </c>
      <c r="AI79" s="220">
        <f t="shared" si="19"/>
        <v>0</v>
      </c>
    </row>
    <row r="80" spans="1:35" x14ac:dyDescent="0.25">
      <c r="A80" s="85" t="str" cm="1">
        <f t="array" ref="A80">'Entête '!$C$8:$C$8</f>
        <v>Entite_test (liste déroulante)</v>
      </c>
      <c r="B80" s="35" t="str" cm="1">
        <f t="array" ref="B80">'Entête '!$C$14:$C$14</f>
        <v>Communauté (liste déroulante)</v>
      </c>
      <c r="C80" s="202">
        <v>76</v>
      </c>
      <c r="D80" s="210"/>
      <c r="E80" s="203" t="s">
        <v>152</v>
      </c>
      <c r="F80" s="211"/>
      <c r="G80" s="211"/>
      <c r="H80" s="211"/>
      <c r="I80" s="204"/>
      <c r="J80" s="215">
        <f t="shared" si="15"/>
        <v>0</v>
      </c>
      <c r="K80" s="211"/>
      <c r="L80" s="211"/>
      <c r="M80" s="216">
        <f t="shared" si="16"/>
        <v>0</v>
      </c>
      <c r="N80" s="211"/>
      <c r="O80" s="216">
        <f t="shared" si="17"/>
        <v>0</v>
      </c>
      <c r="P80" s="212"/>
      <c r="Q80" s="217">
        <f>IFERROR(J80/HLOOKUP('Entête '!$D$6,Résultats_Indices!$C$10:$K$11,2),0)</f>
        <v>0</v>
      </c>
      <c r="R80" s="218">
        <f>IFERROR(-I80/(HLOOKUP('Entête '!$D$6,Résultats_Indices!$C$10:$K$11,2)),0)</f>
        <v>0</v>
      </c>
      <c r="S80" s="202" t="s">
        <v>243</v>
      </c>
      <c r="T80" s="212"/>
      <c r="U80" s="211"/>
      <c r="V80" s="213"/>
      <c r="W80" s="207"/>
      <c r="X80" s="207"/>
      <c r="Y80" s="208">
        <v>2106</v>
      </c>
      <c r="Z80" s="214"/>
      <c r="AA80" s="214"/>
      <c r="AB80" s="214"/>
      <c r="AC80" s="214"/>
      <c r="AD80" s="214"/>
      <c r="AE80" s="214"/>
      <c r="AF80" s="214"/>
      <c r="AG80" s="214"/>
      <c r="AH80" s="219">
        <f t="shared" si="18"/>
        <v>0</v>
      </c>
      <c r="AI80" s="220">
        <f t="shared" si="19"/>
        <v>0</v>
      </c>
    </row>
    <row r="81" spans="1:35" x14ac:dyDescent="0.25">
      <c r="A81" s="85" t="str" cm="1">
        <f t="array" ref="A81">'Entête '!$C$8:$C$8</f>
        <v>Entite_test (liste déroulante)</v>
      </c>
      <c r="B81" s="35" t="str" cm="1">
        <f t="array" ref="B81">'Entête '!$C$14:$C$14</f>
        <v>Communauté (liste déroulante)</v>
      </c>
      <c r="C81" s="202">
        <v>77</v>
      </c>
      <c r="D81" s="210"/>
      <c r="E81" s="203" t="s">
        <v>152</v>
      </c>
      <c r="F81" s="211"/>
      <c r="G81" s="211"/>
      <c r="H81" s="211"/>
      <c r="I81" s="204"/>
      <c r="J81" s="215">
        <f t="shared" si="15"/>
        <v>0</v>
      </c>
      <c r="K81" s="211"/>
      <c r="L81" s="211"/>
      <c r="M81" s="216">
        <f t="shared" si="16"/>
        <v>0</v>
      </c>
      <c r="N81" s="211"/>
      <c r="O81" s="216">
        <f t="shared" si="17"/>
        <v>0</v>
      </c>
      <c r="P81" s="212"/>
      <c r="Q81" s="217">
        <f>IFERROR(J81/HLOOKUP('Entête '!$D$6,Résultats_Indices!$C$10:$K$11,2),0)</f>
        <v>0</v>
      </c>
      <c r="R81" s="218">
        <f>IFERROR(-I81/(HLOOKUP('Entête '!$D$6,Résultats_Indices!$C$10:$K$11,2)),0)</f>
        <v>0</v>
      </c>
      <c r="S81" s="202" t="s">
        <v>243</v>
      </c>
      <c r="T81" s="212"/>
      <c r="U81" s="211"/>
      <c r="V81" s="213"/>
      <c r="W81" s="207"/>
      <c r="X81" s="207"/>
      <c r="Y81" s="208">
        <v>2107</v>
      </c>
      <c r="Z81" s="214"/>
      <c r="AA81" s="214"/>
      <c r="AB81" s="214"/>
      <c r="AC81" s="214"/>
      <c r="AD81" s="214"/>
      <c r="AE81" s="214"/>
      <c r="AF81" s="214"/>
      <c r="AG81" s="214"/>
      <c r="AH81" s="219">
        <f t="shared" si="18"/>
        <v>0</v>
      </c>
      <c r="AI81" s="220">
        <f t="shared" si="19"/>
        <v>0</v>
      </c>
    </row>
    <row r="82" spans="1:35" x14ac:dyDescent="0.25">
      <c r="A82" s="85" t="str" cm="1">
        <f t="array" ref="A82">'Entête '!$C$8:$C$8</f>
        <v>Entite_test (liste déroulante)</v>
      </c>
      <c r="B82" s="35" t="str" cm="1">
        <f t="array" ref="B82">'Entête '!$C$14:$C$14</f>
        <v>Communauté (liste déroulante)</v>
      </c>
      <c r="C82" s="202">
        <v>78</v>
      </c>
      <c r="D82" s="210"/>
      <c r="E82" s="203" t="s">
        <v>152</v>
      </c>
      <c r="F82" s="211"/>
      <c r="G82" s="211"/>
      <c r="H82" s="211"/>
      <c r="I82" s="204"/>
      <c r="J82" s="215">
        <f t="shared" si="15"/>
        <v>0</v>
      </c>
      <c r="K82" s="211"/>
      <c r="L82" s="211"/>
      <c r="M82" s="216">
        <f t="shared" si="16"/>
        <v>0</v>
      </c>
      <c r="N82" s="211"/>
      <c r="O82" s="216">
        <f t="shared" si="17"/>
        <v>0</v>
      </c>
      <c r="P82" s="212"/>
      <c r="Q82" s="217">
        <f>IFERROR(J82/HLOOKUP('Entête '!$D$6,Résultats_Indices!$C$10:$K$11,2),0)</f>
        <v>0</v>
      </c>
      <c r="R82" s="218">
        <f>IFERROR(-I82/(HLOOKUP('Entête '!$D$6,Résultats_Indices!$C$10:$K$11,2)),0)</f>
        <v>0</v>
      </c>
      <c r="S82" s="202" t="s">
        <v>243</v>
      </c>
      <c r="T82" s="212"/>
      <c r="U82" s="211"/>
      <c r="V82" s="213"/>
      <c r="W82" s="207"/>
      <c r="X82" s="207"/>
      <c r="Y82" s="208">
        <v>2108</v>
      </c>
      <c r="Z82" s="214"/>
      <c r="AA82" s="214"/>
      <c r="AB82" s="214"/>
      <c r="AC82" s="214"/>
      <c r="AD82" s="214"/>
      <c r="AE82" s="214"/>
      <c r="AF82" s="214"/>
      <c r="AG82" s="214"/>
      <c r="AH82" s="219">
        <f t="shared" si="18"/>
        <v>0</v>
      </c>
      <c r="AI82" s="220">
        <f t="shared" si="19"/>
        <v>0</v>
      </c>
    </row>
    <row r="83" spans="1:35" x14ac:dyDescent="0.25">
      <c r="A83" s="85" t="str" cm="1">
        <f t="array" ref="A83">'Entête '!$C$8:$C$8</f>
        <v>Entite_test (liste déroulante)</v>
      </c>
      <c r="B83" s="35" t="str" cm="1">
        <f t="array" ref="B83">'Entête '!$C$14:$C$14</f>
        <v>Communauté (liste déroulante)</v>
      </c>
      <c r="C83" s="202">
        <v>79</v>
      </c>
      <c r="D83" s="210"/>
      <c r="E83" s="203" t="s">
        <v>152</v>
      </c>
      <c r="F83" s="211"/>
      <c r="G83" s="211"/>
      <c r="H83" s="211"/>
      <c r="I83" s="204"/>
      <c r="J83" s="215">
        <f t="shared" si="15"/>
        <v>0</v>
      </c>
      <c r="K83" s="211"/>
      <c r="L83" s="211"/>
      <c r="M83" s="216">
        <f t="shared" si="16"/>
        <v>0</v>
      </c>
      <c r="N83" s="211"/>
      <c r="O83" s="216">
        <f t="shared" si="17"/>
        <v>0</v>
      </c>
      <c r="P83" s="212"/>
      <c r="Q83" s="217">
        <f>IFERROR(J83/HLOOKUP('Entête '!$D$6,Résultats_Indices!$C$10:$K$11,2),0)</f>
        <v>0</v>
      </c>
      <c r="R83" s="218">
        <f>IFERROR(-I83/(HLOOKUP('Entête '!$D$6,Résultats_Indices!$C$10:$K$11,2)),0)</f>
        <v>0</v>
      </c>
      <c r="S83" s="202" t="s">
        <v>243</v>
      </c>
      <c r="T83" s="212"/>
      <c r="U83" s="211"/>
      <c r="V83" s="213"/>
      <c r="W83" s="207"/>
      <c r="X83" s="207"/>
      <c r="Y83" s="208">
        <v>2109</v>
      </c>
      <c r="Z83" s="214"/>
      <c r="AA83" s="214"/>
      <c r="AB83" s="214"/>
      <c r="AC83" s="214"/>
      <c r="AD83" s="214"/>
      <c r="AE83" s="214"/>
      <c r="AF83" s="214"/>
      <c r="AG83" s="214"/>
      <c r="AH83" s="219">
        <f t="shared" si="18"/>
        <v>0</v>
      </c>
      <c r="AI83" s="220">
        <f t="shared" si="19"/>
        <v>0</v>
      </c>
    </row>
    <row r="84" spans="1:35" x14ac:dyDescent="0.25">
      <c r="A84" s="85" t="str" cm="1">
        <f t="array" ref="A84">'Entête '!$C$8:$C$8</f>
        <v>Entite_test (liste déroulante)</v>
      </c>
      <c r="B84" s="35" t="str" cm="1">
        <f t="array" ref="B84">'Entête '!$C$14:$C$14</f>
        <v>Communauté (liste déroulante)</v>
      </c>
      <c r="C84" s="202">
        <v>80</v>
      </c>
      <c r="D84" s="210"/>
      <c r="E84" s="203" t="s">
        <v>152</v>
      </c>
      <c r="F84" s="211"/>
      <c r="G84" s="211"/>
      <c r="H84" s="211"/>
      <c r="I84" s="204"/>
      <c r="J84" s="215">
        <f t="shared" si="15"/>
        <v>0</v>
      </c>
      <c r="K84" s="211"/>
      <c r="L84" s="211"/>
      <c r="M84" s="216">
        <f t="shared" si="16"/>
        <v>0</v>
      </c>
      <c r="N84" s="211"/>
      <c r="O84" s="216">
        <f t="shared" si="17"/>
        <v>0</v>
      </c>
      <c r="P84" s="212"/>
      <c r="Q84" s="217">
        <f>IFERROR(J84/HLOOKUP('Entête '!$D$6,Résultats_Indices!$C$10:$K$11,2),0)</f>
        <v>0</v>
      </c>
      <c r="R84" s="218">
        <f>IFERROR(-I84/(HLOOKUP('Entête '!$D$6,Résultats_Indices!$C$10:$K$11,2)),0)</f>
        <v>0</v>
      </c>
      <c r="S84" s="202" t="s">
        <v>243</v>
      </c>
      <c r="T84" s="212"/>
      <c r="U84" s="211"/>
      <c r="V84" s="213"/>
      <c r="W84" s="207"/>
      <c r="X84" s="207"/>
      <c r="Y84" s="208">
        <v>2110</v>
      </c>
      <c r="Z84" s="214"/>
      <c r="AA84" s="214"/>
      <c r="AB84" s="214"/>
      <c r="AC84" s="214"/>
      <c r="AD84" s="214"/>
      <c r="AE84" s="214"/>
      <c r="AF84" s="214"/>
      <c r="AG84" s="214"/>
      <c r="AH84" s="219">
        <f t="shared" si="18"/>
        <v>0</v>
      </c>
      <c r="AI84" s="220">
        <f t="shared" si="19"/>
        <v>0</v>
      </c>
    </row>
    <row r="85" spans="1:35" x14ac:dyDescent="0.25">
      <c r="A85" s="85" t="str" cm="1">
        <f t="array" ref="A85">'Entête '!$C$8:$C$8</f>
        <v>Entite_test (liste déroulante)</v>
      </c>
      <c r="B85" s="35" t="str" cm="1">
        <f t="array" ref="B85">'Entête '!$C$14:$C$14</f>
        <v>Communauté (liste déroulante)</v>
      </c>
      <c r="C85" s="202">
        <v>81</v>
      </c>
      <c r="D85" s="210"/>
      <c r="E85" s="203" t="s">
        <v>152</v>
      </c>
      <c r="F85" s="211"/>
      <c r="G85" s="211"/>
      <c r="H85" s="211"/>
      <c r="I85" s="204"/>
      <c r="J85" s="215">
        <f t="shared" si="15"/>
        <v>0</v>
      </c>
      <c r="K85" s="211"/>
      <c r="L85" s="211"/>
      <c r="M85" s="216">
        <f t="shared" si="16"/>
        <v>0</v>
      </c>
      <c r="N85" s="211"/>
      <c r="O85" s="216">
        <f t="shared" si="17"/>
        <v>0</v>
      </c>
      <c r="P85" s="212"/>
      <c r="Q85" s="217">
        <f>IFERROR(J85/HLOOKUP('Entête '!$D$6,Résultats_Indices!$C$10:$K$11,2),0)</f>
        <v>0</v>
      </c>
      <c r="R85" s="218">
        <f>IFERROR(-I85/(HLOOKUP('Entête '!$D$6,Résultats_Indices!$C$10:$K$11,2)),0)</f>
        <v>0</v>
      </c>
      <c r="S85" s="202" t="s">
        <v>243</v>
      </c>
      <c r="T85" s="212"/>
      <c r="U85" s="211"/>
      <c r="V85" s="213"/>
      <c r="W85" s="207"/>
      <c r="X85" s="207"/>
      <c r="Y85" s="208">
        <v>2111</v>
      </c>
      <c r="Z85" s="214"/>
      <c r="AA85" s="214"/>
      <c r="AB85" s="214"/>
      <c r="AC85" s="214"/>
      <c r="AD85" s="214"/>
      <c r="AE85" s="214"/>
      <c r="AF85" s="214"/>
      <c r="AG85" s="214"/>
      <c r="AH85" s="219">
        <f t="shared" si="18"/>
        <v>0</v>
      </c>
      <c r="AI85" s="220">
        <f t="shared" si="19"/>
        <v>0</v>
      </c>
    </row>
    <row r="86" spans="1:35" x14ac:dyDescent="0.25">
      <c r="A86" s="85" t="str" cm="1">
        <f t="array" ref="A86">'Entête '!$C$8:$C$8</f>
        <v>Entite_test (liste déroulante)</v>
      </c>
      <c r="B86" s="35" t="str" cm="1">
        <f t="array" ref="B86">'Entête '!$C$14:$C$14</f>
        <v>Communauté (liste déroulante)</v>
      </c>
      <c r="C86" s="202">
        <v>82</v>
      </c>
      <c r="D86" s="210"/>
      <c r="E86" s="203" t="s">
        <v>152</v>
      </c>
      <c r="F86" s="211"/>
      <c r="G86" s="211"/>
      <c r="H86" s="211"/>
      <c r="I86" s="204"/>
      <c r="J86" s="215">
        <f t="shared" si="15"/>
        <v>0</v>
      </c>
      <c r="K86" s="211"/>
      <c r="L86" s="211"/>
      <c r="M86" s="216">
        <f t="shared" si="16"/>
        <v>0</v>
      </c>
      <c r="N86" s="211"/>
      <c r="O86" s="216">
        <f t="shared" si="17"/>
        <v>0</v>
      </c>
      <c r="P86" s="212"/>
      <c r="Q86" s="217">
        <f>IFERROR(J86/HLOOKUP('Entête '!$D$6,Résultats_Indices!$C$10:$K$11,2),0)</f>
        <v>0</v>
      </c>
      <c r="R86" s="218">
        <f>IFERROR(-I86/(HLOOKUP('Entête '!$D$6,Résultats_Indices!$C$10:$K$11,2)),0)</f>
        <v>0</v>
      </c>
      <c r="S86" s="202" t="s">
        <v>243</v>
      </c>
      <c r="T86" s="212"/>
      <c r="U86" s="211"/>
      <c r="V86" s="213"/>
      <c r="W86" s="207"/>
      <c r="X86" s="207"/>
      <c r="Y86" s="208">
        <v>2112</v>
      </c>
      <c r="Z86" s="214"/>
      <c r="AA86" s="214"/>
      <c r="AB86" s="214"/>
      <c r="AC86" s="214"/>
      <c r="AD86" s="214"/>
      <c r="AE86" s="214"/>
      <c r="AF86" s="214"/>
      <c r="AG86" s="214"/>
      <c r="AH86" s="219">
        <f t="shared" si="18"/>
        <v>0</v>
      </c>
      <c r="AI86" s="220">
        <f t="shared" si="19"/>
        <v>0</v>
      </c>
    </row>
    <row r="87" spans="1:35" x14ac:dyDescent="0.25">
      <c r="A87" s="85" t="str" cm="1">
        <f t="array" ref="A87">'Entête '!$C$8:$C$8</f>
        <v>Entite_test (liste déroulante)</v>
      </c>
      <c r="B87" s="35" t="str" cm="1">
        <f t="array" ref="B87">'Entête '!$C$14:$C$14</f>
        <v>Communauté (liste déroulante)</v>
      </c>
      <c r="C87" s="202">
        <v>83</v>
      </c>
      <c r="D87" s="210"/>
      <c r="E87" s="203" t="s">
        <v>152</v>
      </c>
      <c r="F87" s="211"/>
      <c r="G87" s="211"/>
      <c r="H87" s="211"/>
      <c r="I87" s="204"/>
      <c r="J87" s="215">
        <f t="shared" si="15"/>
        <v>0</v>
      </c>
      <c r="K87" s="211"/>
      <c r="L87" s="211"/>
      <c r="M87" s="216">
        <f t="shared" si="16"/>
        <v>0</v>
      </c>
      <c r="N87" s="211"/>
      <c r="O87" s="216">
        <f t="shared" si="17"/>
        <v>0</v>
      </c>
      <c r="P87" s="212"/>
      <c r="Q87" s="217">
        <f>IFERROR(J87/HLOOKUP('Entête '!$D$6,Résultats_Indices!$C$10:$K$11,2),0)</f>
        <v>0</v>
      </c>
      <c r="R87" s="218">
        <f>IFERROR(-I87/(HLOOKUP('Entête '!$D$6,Résultats_Indices!$C$10:$K$11,2)),0)</f>
        <v>0</v>
      </c>
      <c r="S87" s="202" t="s">
        <v>243</v>
      </c>
      <c r="T87" s="212"/>
      <c r="U87" s="211"/>
      <c r="V87" s="213"/>
      <c r="W87" s="207"/>
      <c r="X87" s="207"/>
      <c r="Y87" s="208">
        <v>2113</v>
      </c>
      <c r="Z87" s="214"/>
      <c r="AA87" s="214"/>
      <c r="AB87" s="214"/>
      <c r="AC87" s="214"/>
      <c r="AD87" s="214"/>
      <c r="AE87" s="214"/>
      <c r="AF87" s="214"/>
      <c r="AG87" s="214"/>
      <c r="AH87" s="219">
        <f t="shared" si="18"/>
        <v>0</v>
      </c>
      <c r="AI87" s="220">
        <f t="shared" si="19"/>
        <v>0</v>
      </c>
    </row>
    <row r="88" spans="1:35" x14ac:dyDescent="0.25">
      <c r="A88" s="85" t="str" cm="1">
        <f t="array" ref="A88">'Entête '!$C$8:$C$8</f>
        <v>Entite_test (liste déroulante)</v>
      </c>
      <c r="B88" s="35" t="str" cm="1">
        <f t="array" ref="B88">'Entête '!$C$14:$C$14</f>
        <v>Communauté (liste déroulante)</v>
      </c>
      <c r="C88" s="202">
        <v>84</v>
      </c>
      <c r="D88" s="210"/>
      <c r="E88" s="203" t="s">
        <v>152</v>
      </c>
      <c r="F88" s="211"/>
      <c r="G88" s="211"/>
      <c r="H88" s="211"/>
      <c r="I88" s="204"/>
      <c r="J88" s="215">
        <f t="shared" si="15"/>
        <v>0</v>
      </c>
      <c r="K88" s="211"/>
      <c r="L88" s="211"/>
      <c r="M88" s="216">
        <f t="shared" si="16"/>
        <v>0</v>
      </c>
      <c r="N88" s="211"/>
      <c r="O88" s="216">
        <f t="shared" si="17"/>
        <v>0</v>
      </c>
      <c r="P88" s="212"/>
      <c r="Q88" s="217">
        <f>IFERROR(J88/HLOOKUP('Entête '!$D$6,Résultats_Indices!$C$10:$K$11,2),0)</f>
        <v>0</v>
      </c>
      <c r="R88" s="218">
        <f>IFERROR(-I88/(HLOOKUP('Entête '!$D$6,Résultats_Indices!$C$10:$K$11,2)),0)</f>
        <v>0</v>
      </c>
      <c r="S88" s="202" t="s">
        <v>243</v>
      </c>
      <c r="T88" s="212"/>
      <c r="U88" s="211"/>
      <c r="V88" s="213"/>
      <c r="W88" s="207"/>
      <c r="X88" s="207"/>
      <c r="Y88" s="208">
        <v>2114</v>
      </c>
      <c r="Z88" s="214"/>
      <c r="AA88" s="214"/>
      <c r="AB88" s="214"/>
      <c r="AC88" s="214"/>
      <c r="AD88" s="214"/>
      <c r="AE88" s="214"/>
      <c r="AF88" s="214"/>
      <c r="AG88" s="214"/>
      <c r="AH88" s="219">
        <f t="shared" si="18"/>
        <v>0</v>
      </c>
      <c r="AI88" s="220">
        <f t="shared" si="19"/>
        <v>0</v>
      </c>
    </row>
    <row r="89" spans="1:35" x14ac:dyDescent="0.25">
      <c r="A89" s="85" t="str" cm="1">
        <f t="array" ref="A89">'Entête '!$C$8:$C$8</f>
        <v>Entite_test (liste déroulante)</v>
      </c>
      <c r="B89" s="35" t="str" cm="1">
        <f t="array" ref="B89">'Entête '!$C$14:$C$14</f>
        <v>Communauté (liste déroulante)</v>
      </c>
      <c r="C89" s="202">
        <v>85</v>
      </c>
      <c r="D89" s="210"/>
      <c r="E89" s="203" t="s">
        <v>152</v>
      </c>
      <c r="F89" s="211"/>
      <c r="G89" s="211"/>
      <c r="H89" s="211"/>
      <c r="I89" s="204"/>
      <c r="J89" s="215">
        <f t="shared" si="15"/>
        <v>0</v>
      </c>
      <c r="K89" s="211"/>
      <c r="L89" s="211"/>
      <c r="M89" s="216">
        <f t="shared" si="16"/>
        <v>0</v>
      </c>
      <c r="N89" s="211"/>
      <c r="O89" s="216">
        <f t="shared" si="17"/>
        <v>0</v>
      </c>
      <c r="P89" s="212"/>
      <c r="Q89" s="217">
        <f>IFERROR(J89/HLOOKUP('Entête '!$D$6,Résultats_Indices!$C$10:$K$11,2),0)</f>
        <v>0</v>
      </c>
      <c r="R89" s="218">
        <f>IFERROR(-I89/(HLOOKUP('Entête '!$D$6,Résultats_Indices!$C$10:$K$11,2)),0)</f>
        <v>0</v>
      </c>
      <c r="S89" s="202" t="s">
        <v>243</v>
      </c>
      <c r="T89" s="212"/>
      <c r="U89" s="211"/>
      <c r="V89" s="213"/>
      <c r="W89" s="207"/>
      <c r="X89" s="207"/>
      <c r="Y89" s="208">
        <v>2115</v>
      </c>
      <c r="Z89" s="214"/>
      <c r="AA89" s="214"/>
      <c r="AB89" s="214"/>
      <c r="AC89" s="214"/>
      <c r="AD89" s="214"/>
      <c r="AE89" s="214"/>
      <c r="AF89" s="214"/>
      <c r="AG89" s="214"/>
      <c r="AH89" s="219">
        <f t="shared" si="18"/>
        <v>0</v>
      </c>
      <c r="AI89" s="220">
        <f t="shared" si="19"/>
        <v>0</v>
      </c>
    </row>
    <row r="90" spans="1:35" x14ac:dyDescent="0.25">
      <c r="A90" s="85" t="str" cm="1">
        <f t="array" ref="A90">'Entête '!$C$8:$C$8</f>
        <v>Entite_test (liste déroulante)</v>
      </c>
      <c r="B90" s="35" t="str" cm="1">
        <f t="array" ref="B90">'Entête '!$C$14:$C$14</f>
        <v>Communauté (liste déroulante)</v>
      </c>
      <c r="C90" s="202">
        <v>86</v>
      </c>
      <c r="D90" s="210"/>
      <c r="E90" s="203" t="s">
        <v>152</v>
      </c>
      <c r="F90" s="211"/>
      <c r="G90" s="211"/>
      <c r="H90" s="211"/>
      <c r="I90" s="204"/>
      <c r="J90" s="215">
        <f t="shared" si="15"/>
        <v>0</v>
      </c>
      <c r="K90" s="211"/>
      <c r="L90" s="211"/>
      <c r="M90" s="216">
        <f t="shared" si="16"/>
        <v>0</v>
      </c>
      <c r="N90" s="211"/>
      <c r="O90" s="216">
        <f t="shared" si="17"/>
        <v>0</v>
      </c>
      <c r="P90" s="212"/>
      <c r="Q90" s="217">
        <f>IFERROR(J90/HLOOKUP('Entête '!$D$6,Résultats_Indices!$C$10:$K$11,2),0)</f>
        <v>0</v>
      </c>
      <c r="R90" s="218">
        <f>IFERROR(-I90/(HLOOKUP('Entête '!$D$6,Résultats_Indices!$C$10:$K$11,2)),0)</f>
        <v>0</v>
      </c>
      <c r="S90" s="202" t="s">
        <v>243</v>
      </c>
      <c r="T90" s="212"/>
      <c r="U90" s="211"/>
      <c r="V90" s="213"/>
      <c r="W90" s="207"/>
      <c r="X90" s="207"/>
      <c r="Y90" s="208">
        <v>2116</v>
      </c>
      <c r="Z90" s="214"/>
      <c r="AA90" s="214"/>
      <c r="AB90" s="214"/>
      <c r="AC90" s="214"/>
      <c r="AD90" s="214"/>
      <c r="AE90" s="214"/>
      <c r="AF90" s="214"/>
      <c r="AG90" s="214"/>
      <c r="AH90" s="219">
        <f t="shared" si="18"/>
        <v>0</v>
      </c>
      <c r="AI90" s="220">
        <f t="shared" si="19"/>
        <v>0</v>
      </c>
    </row>
    <row r="91" spans="1:35" x14ac:dyDescent="0.25">
      <c r="A91" s="85" t="str" cm="1">
        <f t="array" ref="A91">'Entête '!$C$8:$C$8</f>
        <v>Entite_test (liste déroulante)</v>
      </c>
      <c r="B91" s="35" t="str" cm="1">
        <f t="array" ref="B91">'Entête '!$C$14:$C$14</f>
        <v>Communauté (liste déroulante)</v>
      </c>
      <c r="C91" s="202">
        <v>87</v>
      </c>
      <c r="D91" s="210"/>
      <c r="E91" s="203" t="s">
        <v>152</v>
      </c>
      <c r="F91" s="211"/>
      <c r="G91" s="211"/>
      <c r="H91" s="211"/>
      <c r="I91" s="204"/>
      <c r="J91" s="215">
        <f t="shared" si="15"/>
        <v>0</v>
      </c>
      <c r="K91" s="211"/>
      <c r="L91" s="211"/>
      <c r="M91" s="216">
        <f t="shared" si="16"/>
        <v>0</v>
      </c>
      <c r="N91" s="211"/>
      <c r="O91" s="216">
        <f t="shared" si="17"/>
        <v>0</v>
      </c>
      <c r="P91" s="212"/>
      <c r="Q91" s="217">
        <f>IFERROR(J91/HLOOKUP('Entête '!$D$6,Résultats_Indices!$C$10:$K$11,2),0)</f>
        <v>0</v>
      </c>
      <c r="R91" s="218">
        <f>IFERROR(-I91/(HLOOKUP('Entête '!$D$6,Résultats_Indices!$C$10:$K$11,2)),0)</f>
        <v>0</v>
      </c>
      <c r="S91" s="202" t="s">
        <v>243</v>
      </c>
      <c r="T91" s="212"/>
      <c r="U91" s="211"/>
      <c r="V91" s="213"/>
      <c r="W91" s="207"/>
      <c r="X91" s="207"/>
      <c r="Y91" s="208">
        <v>2117</v>
      </c>
      <c r="Z91" s="214"/>
      <c r="AA91" s="214"/>
      <c r="AB91" s="214"/>
      <c r="AC91" s="214"/>
      <c r="AD91" s="214"/>
      <c r="AE91" s="214"/>
      <c r="AF91" s="214"/>
      <c r="AG91" s="214"/>
      <c r="AH91" s="219">
        <f t="shared" si="18"/>
        <v>0</v>
      </c>
      <c r="AI91" s="220">
        <f t="shared" si="19"/>
        <v>0</v>
      </c>
    </row>
    <row r="92" spans="1:35" x14ac:dyDescent="0.25">
      <c r="A92" s="85" t="str" cm="1">
        <f t="array" ref="A92">'Entête '!$C$8:$C$8</f>
        <v>Entite_test (liste déroulante)</v>
      </c>
      <c r="B92" s="35" t="str" cm="1">
        <f t="array" ref="B92">'Entête '!$C$14:$C$14</f>
        <v>Communauté (liste déroulante)</v>
      </c>
      <c r="C92" s="202">
        <v>88</v>
      </c>
      <c r="D92" s="210"/>
      <c r="E92" s="203" t="s">
        <v>152</v>
      </c>
      <c r="F92" s="211"/>
      <c r="G92" s="211"/>
      <c r="H92" s="211"/>
      <c r="I92" s="204"/>
      <c r="J92" s="215">
        <f t="shared" si="15"/>
        <v>0</v>
      </c>
      <c r="K92" s="211"/>
      <c r="L92" s="211"/>
      <c r="M92" s="216">
        <f t="shared" si="16"/>
        <v>0</v>
      </c>
      <c r="N92" s="211"/>
      <c r="O92" s="216">
        <f t="shared" si="17"/>
        <v>0</v>
      </c>
      <c r="P92" s="212"/>
      <c r="Q92" s="217">
        <f>IFERROR(J92/HLOOKUP('Entête '!$D$6,Résultats_Indices!$C$10:$K$11,2),0)</f>
        <v>0</v>
      </c>
      <c r="R92" s="218">
        <f>IFERROR(-I92/(HLOOKUP('Entête '!$D$6,Résultats_Indices!$C$10:$K$11,2)),0)</f>
        <v>0</v>
      </c>
      <c r="S92" s="202" t="s">
        <v>243</v>
      </c>
      <c r="T92" s="212"/>
      <c r="U92" s="211"/>
      <c r="V92" s="213"/>
      <c r="W92" s="207"/>
      <c r="X92" s="207"/>
      <c r="Y92" s="208">
        <v>2118</v>
      </c>
      <c r="Z92" s="214"/>
      <c r="AA92" s="214"/>
      <c r="AB92" s="214"/>
      <c r="AC92" s="214"/>
      <c r="AD92" s="214"/>
      <c r="AE92" s="214"/>
      <c r="AF92" s="214"/>
      <c r="AG92" s="214"/>
      <c r="AH92" s="219">
        <f t="shared" si="18"/>
        <v>0</v>
      </c>
      <c r="AI92" s="220">
        <f t="shared" si="19"/>
        <v>0</v>
      </c>
    </row>
    <row r="93" spans="1:35" x14ac:dyDescent="0.25">
      <c r="A93" s="85" t="str" cm="1">
        <f t="array" ref="A93">'Entête '!$C$8:$C$8</f>
        <v>Entite_test (liste déroulante)</v>
      </c>
      <c r="B93" s="35" t="str" cm="1">
        <f t="array" ref="B93">'Entête '!$C$14:$C$14</f>
        <v>Communauté (liste déroulante)</v>
      </c>
      <c r="C93" s="202">
        <v>89</v>
      </c>
      <c r="D93" s="210"/>
      <c r="E93" s="203" t="s">
        <v>152</v>
      </c>
      <c r="F93" s="211"/>
      <c r="G93" s="211"/>
      <c r="H93" s="211"/>
      <c r="I93" s="204"/>
      <c r="J93" s="215">
        <f t="shared" si="15"/>
        <v>0</v>
      </c>
      <c r="K93" s="211"/>
      <c r="L93" s="211"/>
      <c r="M93" s="216">
        <f t="shared" si="16"/>
        <v>0</v>
      </c>
      <c r="N93" s="211"/>
      <c r="O93" s="216">
        <f t="shared" si="17"/>
        <v>0</v>
      </c>
      <c r="P93" s="212"/>
      <c r="Q93" s="217">
        <f>IFERROR(J93/HLOOKUP('Entête '!$D$6,Résultats_Indices!$C$10:$K$11,2),0)</f>
        <v>0</v>
      </c>
      <c r="R93" s="218">
        <f>IFERROR(-I93/(HLOOKUP('Entête '!$D$6,Résultats_Indices!$C$10:$K$11,2)),0)</f>
        <v>0</v>
      </c>
      <c r="S93" s="202" t="s">
        <v>243</v>
      </c>
      <c r="T93" s="212"/>
      <c r="U93" s="211"/>
      <c r="V93" s="213"/>
      <c r="W93" s="207"/>
      <c r="X93" s="207"/>
      <c r="Y93" s="208">
        <v>2119</v>
      </c>
      <c r="Z93" s="214"/>
      <c r="AA93" s="214"/>
      <c r="AB93" s="214"/>
      <c r="AC93" s="214"/>
      <c r="AD93" s="214"/>
      <c r="AE93" s="214"/>
      <c r="AF93" s="214"/>
      <c r="AG93" s="214"/>
      <c r="AH93" s="219">
        <f t="shared" si="18"/>
        <v>0</v>
      </c>
      <c r="AI93" s="220">
        <f t="shared" si="19"/>
        <v>0</v>
      </c>
    </row>
    <row r="94" spans="1:35" x14ac:dyDescent="0.25">
      <c r="A94" s="85" t="str" cm="1">
        <f t="array" ref="A94">'Entête '!$C$8:$C$8</f>
        <v>Entite_test (liste déroulante)</v>
      </c>
      <c r="B94" s="35" t="str" cm="1">
        <f t="array" ref="B94">'Entête '!$C$14:$C$14</f>
        <v>Communauté (liste déroulante)</v>
      </c>
      <c r="C94" s="202">
        <v>90</v>
      </c>
      <c r="D94" s="210"/>
      <c r="E94" s="203" t="s">
        <v>152</v>
      </c>
      <c r="F94" s="211"/>
      <c r="G94" s="211"/>
      <c r="H94" s="211"/>
      <c r="I94" s="204"/>
      <c r="J94" s="215">
        <f t="shared" si="15"/>
        <v>0</v>
      </c>
      <c r="K94" s="211"/>
      <c r="L94" s="211"/>
      <c r="M94" s="216">
        <f t="shared" si="16"/>
        <v>0</v>
      </c>
      <c r="N94" s="211"/>
      <c r="O94" s="216">
        <f t="shared" si="17"/>
        <v>0</v>
      </c>
      <c r="P94" s="212"/>
      <c r="Q94" s="217">
        <f>IFERROR(J94/HLOOKUP('Entête '!$D$6,Résultats_Indices!$C$10:$K$11,2),0)</f>
        <v>0</v>
      </c>
      <c r="R94" s="218">
        <f>IFERROR(-I94/(HLOOKUP('Entête '!$D$6,Résultats_Indices!$C$10:$K$11,2)),0)</f>
        <v>0</v>
      </c>
      <c r="S94" s="202" t="s">
        <v>243</v>
      </c>
      <c r="T94" s="212"/>
      <c r="U94" s="211"/>
      <c r="V94" s="213"/>
      <c r="W94" s="207"/>
      <c r="X94" s="207"/>
      <c r="Y94" s="208">
        <v>2120</v>
      </c>
      <c r="Z94" s="214"/>
      <c r="AA94" s="214"/>
      <c r="AB94" s="214"/>
      <c r="AC94" s="214"/>
      <c r="AD94" s="214"/>
      <c r="AE94" s="214"/>
      <c r="AF94" s="214"/>
      <c r="AG94" s="214"/>
      <c r="AH94" s="219">
        <f t="shared" si="18"/>
        <v>0</v>
      </c>
      <c r="AI94" s="220">
        <f t="shared" si="19"/>
        <v>0</v>
      </c>
    </row>
    <row r="95" spans="1:35" x14ac:dyDescent="0.25">
      <c r="A95" s="85" t="str" cm="1">
        <f t="array" ref="A95">'Entête '!$C$8:$C$8</f>
        <v>Entite_test (liste déroulante)</v>
      </c>
      <c r="B95" s="35" t="str" cm="1">
        <f t="array" ref="B95">'Entête '!$C$14:$C$14</f>
        <v>Communauté (liste déroulante)</v>
      </c>
      <c r="C95" s="202">
        <v>91</v>
      </c>
      <c r="D95" s="210"/>
      <c r="E95" s="203" t="s">
        <v>152</v>
      </c>
      <c r="F95" s="211"/>
      <c r="G95" s="211"/>
      <c r="H95" s="211"/>
      <c r="I95" s="204"/>
      <c r="J95" s="215">
        <f t="shared" si="15"/>
        <v>0</v>
      </c>
      <c r="K95" s="211"/>
      <c r="L95" s="211"/>
      <c r="M95" s="216">
        <f t="shared" si="16"/>
        <v>0</v>
      </c>
      <c r="N95" s="211"/>
      <c r="O95" s="216">
        <f t="shared" si="17"/>
        <v>0</v>
      </c>
      <c r="P95" s="212"/>
      <c r="Q95" s="217">
        <f>IFERROR(J95/HLOOKUP('Entête '!$D$6,Résultats_Indices!$C$10:$K$11,2),0)</f>
        <v>0</v>
      </c>
      <c r="R95" s="218">
        <f>IFERROR(-I95/(HLOOKUP('Entête '!$D$6,Résultats_Indices!$C$10:$K$11,2)),0)</f>
        <v>0</v>
      </c>
      <c r="S95" s="202" t="s">
        <v>243</v>
      </c>
      <c r="T95" s="212"/>
      <c r="U95" s="211"/>
      <c r="V95" s="213"/>
      <c r="W95" s="207"/>
      <c r="X95" s="207"/>
      <c r="Y95" s="208">
        <v>2121</v>
      </c>
      <c r="Z95" s="214"/>
      <c r="AA95" s="214"/>
      <c r="AB95" s="214"/>
      <c r="AC95" s="214"/>
      <c r="AD95" s="214"/>
      <c r="AE95" s="214"/>
      <c r="AF95" s="214"/>
      <c r="AG95" s="214"/>
      <c r="AH95" s="219">
        <f t="shared" si="18"/>
        <v>0</v>
      </c>
      <c r="AI95" s="220">
        <f t="shared" si="19"/>
        <v>0</v>
      </c>
    </row>
    <row r="96" spans="1:35" x14ac:dyDescent="0.25">
      <c r="A96" s="85" t="str" cm="1">
        <f t="array" ref="A96">'Entête '!$C$8:$C$8</f>
        <v>Entite_test (liste déroulante)</v>
      </c>
      <c r="B96" s="35" t="str" cm="1">
        <f t="array" ref="B96">'Entête '!$C$14:$C$14</f>
        <v>Communauté (liste déroulante)</v>
      </c>
      <c r="C96" s="202">
        <v>92</v>
      </c>
      <c r="D96" s="210"/>
      <c r="E96" s="203" t="s">
        <v>152</v>
      </c>
      <c r="F96" s="211"/>
      <c r="G96" s="211"/>
      <c r="H96" s="211"/>
      <c r="I96" s="204"/>
      <c r="J96" s="215">
        <f t="shared" si="15"/>
        <v>0</v>
      </c>
      <c r="K96" s="211"/>
      <c r="L96" s="211"/>
      <c r="M96" s="216">
        <f t="shared" si="16"/>
        <v>0</v>
      </c>
      <c r="N96" s="211"/>
      <c r="O96" s="216">
        <f t="shared" si="17"/>
        <v>0</v>
      </c>
      <c r="P96" s="212"/>
      <c r="Q96" s="217">
        <f>IFERROR(J96/HLOOKUP('Entête '!$D$6,Résultats_Indices!$C$10:$K$11,2),0)</f>
        <v>0</v>
      </c>
      <c r="R96" s="218">
        <f>IFERROR(-I96/(HLOOKUP('Entête '!$D$6,Résultats_Indices!$C$10:$K$11,2)),0)</f>
        <v>0</v>
      </c>
      <c r="S96" s="202" t="s">
        <v>243</v>
      </c>
      <c r="T96" s="212"/>
      <c r="U96" s="211"/>
      <c r="V96" s="213"/>
      <c r="W96" s="207"/>
      <c r="X96" s="207"/>
      <c r="Y96" s="208">
        <v>2122</v>
      </c>
      <c r="Z96" s="214"/>
      <c r="AA96" s="214"/>
      <c r="AB96" s="214"/>
      <c r="AC96" s="214"/>
      <c r="AD96" s="214"/>
      <c r="AE96" s="214"/>
      <c r="AF96" s="214"/>
      <c r="AG96" s="214"/>
      <c r="AH96" s="219">
        <f t="shared" si="18"/>
        <v>0</v>
      </c>
      <c r="AI96" s="220">
        <f t="shared" si="19"/>
        <v>0</v>
      </c>
    </row>
    <row r="97" spans="1:35" x14ac:dyDescent="0.25">
      <c r="A97" s="85" t="str" cm="1">
        <f t="array" ref="A97">'Entête '!$C$8:$C$8</f>
        <v>Entite_test (liste déroulante)</v>
      </c>
      <c r="B97" s="35" t="str" cm="1">
        <f t="array" ref="B97">'Entête '!$C$14:$C$14</f>
        <v>Communauté (liste déroulante)</v>
      </c>
      <c r="C97" s="202">
        <v>93</v>
      </c>
      <c r="D97" s="210"/>
      <c r="E97" s="203" t="s">
        <v>152</v>
      </c>
      <c r="F97" s="211"/>
      <c r="G97" s="211"/>
      <c r="H97" s="211"/>
      <c r="I97" s="204"/>
      <c r="J97" s="215">
        <f t="shared" si="15"/>
        <v>0</v>
      </c>
      <c r="K97" s="211"/>
      <c r="L97" s="211"/>
      <c r="M97" s="216">
        <f t="shared" si="16"/>
        <v>0</v>
      </c>
      <c r="N97" s="211"/>
      <c r="O97" s="216">
        <f t="shared" si="17"/>
        <v>0</v>
      </c>
      <c r="P97" s="212"/>
      <c r="Q97" s="217">
        <f>IFERROR(J97/HLOOKUP('Entête '!$D$6,Résultats_Indices!$C$10:$K$11,2),0)</f>
        <v>0</v>
      </c>
      <c r="R97" s="218">
        <f>IFERROR(-I97/(HLOOKUP('Entête '!$D$6,Résultats_Indices!$C$10:$K$11,2)),0)</f>
        <v>0</v>
      </c>
      <c r="S97" s="202" t="s">
        <v>243</v>
      </c>
      <c r="T97" s="212"/>
      <c r="U97" s="211"/>
      <c r="V97" s="213"/>
      <c r="W97" s="207"/>
      <c r="X97" s="207"/>
      <c r="Y97" s="208">
        <v>2123</v>
      </c>
      <c r="Z97" s="214"/>
      <c r="AA97" s="214"/>
      <c r="AB97" s="214"/>
      <c r="AC97" s="214"/>
      <c r="AD97" s="214"/>
      <c r="AE97" s="214"/>
      <c r="AF97" s="214"/>
      <c r="AG97" s="214"/>
      <c r="AH97" s="219">
        <f t="shared" si="18"/>
        <v>0</v>
      </c>
      <c r="AI97" s="220">
        <f t="shared" si="19"/>
        <v>0</v>
      </c>
    </row>
    <row r="98" spans="1:35" x14ac:dyDescent="0.25">
      <c r="A98" s="85" t="str" cm="1">
        <f t="array" ref="A98">'Entête '!$C$8:$C$8</f>
        <v>Entite_test (liste déroulante)</v>
      </c>
      <c r="B98" s="35" t="str" cm="1">
        <f t="array" ref="B98">'Entête '!$C$14:$C$14</f>
        <v>Communauté (liste déroulante)</v>
      </c>
      <c r="C98" s="202">
        <v>94</v>
      </c>
      <c r="D98" s="210"/>
      <c r="E98" s="203" t="s">
        <v>152</v>
      </c>
      <c r="F98" s="211"/>
      <c r="G98" s="211"/>
      <c r="H98" s="211"/>
      <c r="I98" s="204"/>
      <c r="J98" s="215">
        <f t="shared" si="15"/>
        <v>0</v>
      </c>
      <c r="K98" s="211"/>
      <c r="L98" s="211"/>
      <c r="M98" s="216">
        <f t="shared" si="16"/>
        <v>0</v>
      </c>
      <c r="N98" s="211"/>
      <c r="O98" s="216">
        <f t="shared" si="17"/>
        <v>0</v>
      </c>
      <c r="P98" s="212"/>
      <c r="Q98" s="217">
        <f>IFERROR(J98/HLOOKUP('Entête '!$D$6,Résultats_Indices!$C$10:$K$11,2),0)</f>
        <v>0</v>
      </c>
      <c r="R98" s="218">
        <f>IFERROR(-I98/(HLOOKUP('Entête '!$D$6,Résultats_Indices!$C$10:$K$11,2)),0)</f>
        <v>0</v>
      </c>
      <c r="S98" s="202" t="s">
        <v>243</v>
      </c>
      <c r="T98" s="212"/>
      <c r="U98" s="211"/>
      <c r="V98" s="213"/>
      <c r="W98" s="207"/>
      <c r="X98" s="207"/>
      <c r="Y98" s="208">
        <v>2124</v>
      </c>
      <c r="Z98" s="214"/>
      <c r="AA98" s="214"/>
      <c r="AB98" s="214"/>
      <c r="AC98" s="214"/>
      <c r="AD98" s="214"/>
      <c r="AE98" s="214"/>
      <c r="AF98" s="214"/>
      <c r="AG98" s="214"/>
      <c r="AH98" s="219">
        <f t="shared" si="18"/>
        <v>0</v>
      </c>
      <c r="AI98" s="220">
        <f t="shared" si="19"/>
        <v>0</v>
      </c>
    </row>
    <row r="99" spans="1:35" x14ac:dyDescent="0.25">
      <c r="A99" s="85" t="str" cm="1">
        <f t="array" ref="A99">'Entête '!$C$8:$C$8</f>
        <v>Entite_test (liste déroulante)</v>
      </c>
      <c r="B99" s="35" t="str" cm="1">
        <f t="array" ref="B99">'Entête '!$C$14:$C$14</f>
        <v>Communauté (liste déroulante)</v>
      </c>
      <c r="C99" s="202">
        <v>95</v>
      </c>
      <c r="D99" s="210"/>
      <c r="E99" s="203" t="s">
        <v>152</v>
      </c>
      <c r="F99" s="211"/>
      <c r="G99" s="211"/>
      <c r="H99" s="211"/>
      <c r="I99" s="204"/>
      <c r="J99" s="215">
        <f t="shared" si="15"/>
        <v>0</v>
      </c>
      <c r="K99" s="211"/>
      <c r="L99" s="211"/>
      <c r="M99" s="216">
        <f t="shared" si="16"/>
        <v>0</v>
      </c>
      <c r="N99" s="211"/>
      <c r="O99" s="216">
        <f t="shared" si="17"/>
        <v>0</v>
      </c>
      <c r="P99" s="212"/>
      <c r="Q99" s="217">
        <f>IFERROR(J99/HLOOKUP('Entête '!$D$6,Résultats_Indices!$C$10:$K$11,2),0)</f>
        <v>0</v>
      </c>
      <c r="R99" s="218">
        <f>IFERROR(-I99/(HLOOKUP('Entête '!$D$6,Résultats_Indices!$C$10:$K$11,2)),0)</f>
        <v>0</v>
      </c>
      <c r="S99" s="202" t="s">
        <v>243</v>
      </c>
      <c r="T99" s="212"/>
      <c r="U99" s="211"/>
      <c r="V99" s="213"/>
      <c r="W99" s="207"/>
      <c r="X99" s="207"/>
      <c r="Y99" s="208">
        <v>2125</v>
      </c>
      <c r="Z99" s="214"/>
      <c r="AA99" s="214"/>
      <c r="AB99" s="214"/>
      <c r="AC99" s="214"/>
      <c r="AD99" s="214"/>
      <c r="AE99" s="214"/>
      <c r="AF99" s="214"/>
      <c r="AG99" s="214"/>
      <c r="AH99" s="219">
        <f t="shared" si="18"/>
        <v>0</v>
      </c>
      <c r="AI99" s="220">
        <f t="shared" si="19"/>
        <v>0</v>
      </c>
    </row>
    <row r="100" spans="1:35" x14ac:dyDescent="0.25">
      <c r="A100" s="85" t="str" cm="1">
        <f t="array" ref="A100">'Entête '!$C$8:$C$8</f>
        <v>Entite_test (liste déroulante)</v>
      </c>
      <c r="B100" s="35" t="str" cm="1">
        <f t="array" ref="B100">'Entête '!$C$14:$C$14</f>
        <v>Communauté (liste déroulante)</v>
      </c>
      <c r="C100" s="202">
        <v>96</v>
      </c>
      <c r="D100" s="210"/>
      <c r="E100" s="203" t="s">
        <v>152</v>
      </c>
      <c r="F100" s="211"/>
      <c r="G100" s="211"/>
      <c r="H100" s="211"/>
      <c r="I100" s="204"/>
      <c r="J100" s="215">
        <f t="shared" si="15"/>
        <v>0</v>
      </c>
      <c r="K100" s="211"/>
      <c r="L100" s="211"/>
      <c r="M100" s="216">
        <f t="shared" si="16"/>
        <v>0</v>
      </c>
      <c r="N100" s="211"/>
      <c r="O100" s="216">
        <f t="shared" si="17"/>
        <v>0</v>
      </c>
      <c r="P100" s="212"/>
      <c r="Q100" s="217">
        <f>IFERROR(J100/HLOOKUP('Entête '!$D$6,Résultats_Indices!$C$10:$K$11,2),0)</f>
        <v>0</v>
      </c>
      <c r="R100" s="218">
        <f>IFERROR(-I100/(HLOOKUP('Entête '!$D$6,Résultats_Indices!$C$10:$K$11,2)),0)</f>
        <v>0</v>
      </c>
      <c r="S100" s="202" t="s">
        <v>243</v>
      </c>
      <c r="T100" s="212"/>
      <c r="U100" s="211"/>
      <c r="V100" s="213"/>
      <c r="W100" s="207"/>
      <c r="X100" s="207"/>
      <c r="Y100" s="208">
        <v>2126</v>
      </c>
      <c r="Z100" s="214"/>
      <c r="AA100" s="214"/>
      <c r="AB100" s="214"/>
      <c r="AC100" s="214"/>
      <c r="AD100" s="214"/>
      <c r="AE100" s="214"/>
      <c r="AF100" s="214"/>
      <c r="AG100" s="214"/>
      <c r="AH100" s="219">
        <f t="shared" si="18"/>
        <v>0</v>
      </c>
      <c r="AI100" s="220">
        <f t="shared" si="19"/>
        <v>0</v>
      </c>
    </row>
    <row r="101" spans="1:35" x14ac:dyDescent="0.25">
      <c r="A101" s="85" t="str" cm="1">
        <f t="array" ref="A101">'Entête '!$C$8:$C$8</f>
        <v>Entite_test (liste déroulante)</v>
      </c>
      <c r="B101" s="35" t="str" cm="1">
        <f t="array" ref="B101">'Entête '!$C$14:$C$14</f>
        <v>Communauté (liste déroulante)</v>
      </c>
      <c r="C101" s="202">
        <v>97</v>
      </c>
      <c r="D101" s="210"/>
      <c r="E101" s="203" t="s">
        <v>152</v>
      </c>
      <c r="F101" s="211"/>
      <c r="G101" s="211"/>
      <c r="H101" s="211"/>
      <c r="I101" s="204"/>
      <c r="J101" s="215">
        <f t="shared" si="15"/>
        <v>0</v>
      </c>
      <c r="K101" s="211"/>
      <c r="L101" s="211"/>
      <c r="M101" s="216">
        <f t="shared" si="16"/>
        <v>0</v>
      </c>
      <c r="N101" s="211"/>
      <c r="O101" s="216">
        <f t="shared" si="17"/>
        <v>0</v>
      </c>
      <c r="P101" s="212"/>
      <c r="Q101" s="217">
        <f>IFERROR(J101/HLOOKUP('Entête '!$D$6,Résultats_Indices!$C$10:$K$11,2),0)</f>
        <v>0</v>
      </c>
      <c r="R101" s="218">
        <f>IFERROR(-I101/(HLOOKUP('Entête '!$D$6,Résultats_Indices!$C$10:$K$11,2)),0)</f>
        <v>0</v>
      </c>
      <c r="S101" s="202" t="s">
        <v>243</v>
      </c>
      <c r="T101" s="212"/>
      <c r="U101" s="211"/>
      <c r="V101" s="213"/>
      <c r="W101" s="207"/>
      <c r="X101" s="207"/>
      <c r="Y101" s="208">
        <v>2127</v>
      </c>
      <c r="Z101" s="214"/>
      <c r="AA101" s="214"/>
      <c r="AB101" s="214"/>
      <c r="AC101" s="214"/>
      <c r="AD101" s="214"/>
      <c r="AE101" s="214"/>
      <c r="AF101" s="214"/>
      <c r="AG101" s="214"/>
      <c r="AH101" s="219">
        <f t="shared" si="18"/>
        <v>0</v>
      </c>
      <c r="AI101" s="220">
        <f t="shared" si="19"/>
        <v>0</v>
      </c>
    </row>
    <row r="102" spans="1:35" x14ac:dyDescent="0.25">
      <c r="A102" s="85" t="str" cm="1">
        <f t="array" ref="A102">'Entête '!$C$8:$C$8</f>
        <v>Entite_test (liste déroulante)</v>
      </c>
      <c r="B102" s="35" t="str" cm="1">
        <f t="array" ref="B102">'Entête '!$C$14:$C$14</f>
        <v>Communauté (liste déroulante)</v>
      </c>
      <c r="C102" s="202">
        <v>98</v>
      </c>
      <c r="D102" s="210"/>
      <c r="E102" s="203" t="s">
        <v>152</v>
      </c>
      <c r="F102" s="211"/>
      <c r="G102" s="211"/>
      <c r="H102" s="211"/>
      <c r="I102" s="204"/>
      <c r="J102" s="215">
        <f t="shared" ref="J102:J104" si="20">SUM(F102:H102)</f>
        <v>0</v>
      </c>
      <c r="K102" s="211"/>
      <c r="L102" s="211"/>
      <c r="M102" s="216">
        <f t="shared" ref="M102:M104" si="21">SUM(K102:L102)</f>
        <v>0</v>
      </c>
      <c r="N102" s="211"/>
      <c r="O102" s="216">
        <f t="shared" ref="O102:O104" si="22">SUM(M102:N102)</f>
        <v>0</v>
      </c>
      <c r="P102" s="212"/>
      <c r="Q102" s="217">
        <f>IFERROR(J102/HLOOKUP('Entête '!$D$6,Résultats_Indices!$C$10:$K$11,2),0)</f>
        <v>0</v>
      </c>
      <c r="R102" s="218">
        <f>IFERROR(-I102/(HLOOKUP('Entête '!$D$6,Résultats_Indices!$C$10:$K$11,2)),0)</f>
        <v>0</v>
      </c>
      <c r="S102" s="202" t="s">
        <v>243</v>
      </c>
      <c r="T102" s="212"/>
      <c r="U102" s="211"/>
      <c r="V102" s="213"/>
      <c r="W102" s="207"/>
      <c r="X102" s="207"/>
      <c r="Y102" s="208">
        <v>2128</v>
      </c>
      <c r="Z102" s="214"/>
      <c r="AA102" s="214"/>
      <c r="AB102" s="214"/>
      <c r="AC102" s="214"/>
      <c r="AD102" s="214"/>
      <c r="AE102" s="214"/>
      <c r="AF102" s="214"/>
      <c r="AG102" s="214"/>
      <c r="AH102" s="219">
        <f t="shared" ref="AH102:AH104" si="23">SUM(Z102:AG102)</f>
        <v>0</v>
      </c>
      <c r="AI102" s="220">
        <f t="shared" ref="AI102:AI104" si="24">IF(OR(W102=1,X102=1),1,0)</f>
        <v>0</v>
      </c>
    </row>
    <row r="103" spans="1:35" x14ac:dyDescent="0.25">
      <c r="A103" s="85" t="str" cm="1">
        <f t="array" ref="A103">'Entête '!$C$8:$C$8</f>
        <v>Entite_test (liste déroulante)</v>
      </c>
      <c r="B103" s="35" t="str" cm="1">
        <f t="array" ref="B103">'Entête '!$C$14:$C$14</f>
        <v>Communauté (liste déroulante)</v>
      </c>
      <c r="C103" s="202">
        <v>99</v>
      </c>
      <c r="D103" s="210"/>
      <c r="E103" s="203" t="s">
        <v>152</v>
      </c>
      <c r="F103" s="211"/>
      <c r="G103" s="211"/>
      <c r="H103" s="211"/>
      <c r="I103" s="204"/>
      <c r="J103" s="215">
        <f t="shared" si="20"/>
        <v>0</v>
      </c>
      <c r="K103" s="211"/>
      <c r="L103" s="211"/>
      <c r="M103" s="216">
        <f t="shared" si="21"/>
        <v>0</v>
      </c>
      <c r="N103" s="211"/>
      <c r="O103" s="216">
        <f t="shared" si="22"/>
        <v>0</v>
      </c>
      <c r="P103" s="212"/>
      <c r="Q103" s="217">
        <f>IFERROR(J103/HLOOKUP('Entête '!$D$6,Résultats_Indices!$C$10:$K$11,2),0)</f>
        <v>0</v>
      </c>
      <c r="R103" s="218">
        <f>IFERROR(-I103/(HLOOKUP('Entête '!$D$6,Résultats_Indices!$C$10:$K$11,2)),0)</f>
        <v>0</v>
      </c>
      <c r="S103" s="202" t="s">
        <v>243</v>
      </c>
      <c r="T103" s="212"/>
      <c r="U103" s="211"/>
      <c r="V103" s="213"/>
      <c r="W103" s="207"/>
      <c r="X103" s="207"/>
      <c r="Y103" s="208">
        <v>2129</v>
      </c>
      <c r="Z103" s="214"/>
      <c r="AA103" s="214"/>
      <c r="AB103" s="214"/>
      <c r="AC103" s="214"/>
      <c r="AD103" s="214"/>
      <c r="AE103" s="214"/>
      <c r="AF103" s="214"/>
      <c r="AG103" s="214"/>
      <c r="AH103" s="219">
        <f t="shared" si="23"/>
        <v>0</v>
      </c>
      <c r="AI103" s="220">
        <f t="shared" si="24"/>
        <v>0</v>
      </c>
    </row>
    <row r="104" spans="1:35" x14ac:dyDescent="0.25">
      <c r="A104" s="85" t="str" cm="1">
        <f t="array" ref="A104">'Entête '!$C$8:$C$8</f>
        <v>Entite_test (liste déroulante)</v>
      </c>
      <c r="B104" s="35" t="str" cm="1">
        <f t="array" ref="B104">'Entête '!$C$14:$C$14</f>
        <v>Communauté (liste déroulante)</v>
      </c>
      <c r="C104" s="202">
        <v>100</v>
      </c>
      <c r="D104" s="210"/>
      <c r="E104" s="203" t="s">
        <v>152</v>
      </c>
      <c r="F104" s="211"/>
      <c r="G104" s="211"/>
      <c r="H104" s="211"/>
      <c r="I104" s="204"/>
      <c r="J104" s="215">
        <f t="shared" si="20"/>
        <v>0</v>
      </c>
      <c r="K104" s="211"/>
      <c r="L104" s="211"/>
      <c r="M104" s="216">
        <f t="shared" si="21"/>
        <v>0</v>
      </c>
      <c r="N104" s="211"/>
      <c r="O104" s="216">
        <f t="shared" si="22"/>
        <v>0</v>
      </c>
      <c r="P104" s="212"/>
      <c r="Q104" s="217">
        <f>IFERROR(J104/HLOOKUP('Entête '!$D$6,Résultats_Indices!$C$10:$K$11,2),0)</f>
        <v>0</v>
      </c>
      <c r="R104" s="218">
        <f>IFERROR(-I104/(HLOOKUP('Entête '!$D$6,Résultats_Indices!$C$10:$K$11,2)),0)</f>
        <v>0</v>
      </c>
      <c r="S104" s="202" t="s">
        <v>243</v>
      </c>
      <c r="T104" s="212"/>
      <c r="U104" s="211"/>
      <c r="V104" s="213"/>
      <c r="W104" s="207"/>
      <c r="X104" s="207"/>
      <c r="Y104" s="208">
        <v>2130</v>
      </c>
      <c r="Z104" s="214"/>
      <c r="AA104" s="214"/>
      <c r="AB104" s="214"/>
      <c r="AC104" s="214"/>
      <c r="AD104" s="214"/>
      <c r="AE104" s="214"/>
      <c r="AF104" s="214"/>
      <c r="AG104" s="214"/>
      <c r="AH104" s="219">
        <f t="shared" si="23"/>
        <v>0</v>
      </c>
      <c r="AI104" s="220">
        <f t="shared" si="24"/>
        <v>0</v>
      </c>
    </row>
  </sheetData>
  <sheetProtection algorithmName="SHA-512" hashValue="kFZYDvMKsS32nwY/khEj2Qu8ZN23fu4j5QbmCMGYJPByuGHMvj0URdRtD9gIDFasGV/7QuE/Kuq/Wsa6ndyGRQ==" saltValue="dK277qvxcQhx5/0Je0HMQQ==" spinCount="100000" sheet="1" objects="1" scenarios="1"/>
  <autoFilter ref="A4:AI24" xr:uid="{00000000-0001-0000-0400-000000000000}">
    <sortState xmlns:xlrd2="http://schemas.microsoft.com/office/spreadsheetml/2017/richdata2" ref="A5:AI24">
      <sortCondition descending="1" ref="Z4:Z24"/>
    </sortState>
  </autoFilter>
  <mergeCells count="3">
    <mergeCell ref="Z3:AH3"/>
    <mergeCell ref="F3:R3"/>
    <mergeCell ref="W3:X3"/>
  </mergeCells>
  <phoneticPr fontId="30" type="noConversion"/>
  <dataValidations count="2">
    <dataValidation type="list" allowBlank="1" showInputMessage="1" showErrorMessage="1" sqref="S5:S104" xr:uid="{0CFEA8F5-15B6-4653-A6C3-737EF4861A01}">
      <formula1>"R,A,B,Z"</formula1>
    </dataValidation>
    <dataValidation type="list" allowBlank="1" showInputMessage="1" showErrorMessage="1" sqref="Y5:Y104" xr:uid="{8BAC2853-0194-4F05-905B-05264FD11B00}">
      <formula1>"2030,2040,2050"</formula1>
    </dataValidation>
  </dataValidations>
  <pageMargins left="0.70866141732283472" right="0.70866141732283472" top="0.74803149606299213" bottom="0.74803149606299213" header="0.31496062992125984" footer="0.31496062992125984"/>
  <pageSetup paperSize="9" scale="20" fitToHeight="2" orientation="landscape" r:id="rId1"/>
  <headerFooter>
    <oddFooter>&amp;L&amp;F&amp;C&amp;D&amp;R&amp;A</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E1D033-3AD9-463A-8D94-067A63585DE5}">
          <x14:formula1>
            <xm:f>Paramètres!$K$3:$K$19</xm:f>
          </x14:formula1>
          <xm:sqref>E5:E104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7FD36-CDF5-4B44-A3A3-F8C4185F6EEF}">
  <sheetPr codeName="Feuil6"/>
  <dimension ref="A1:AK37"/>
  <sheetViews>
    <sheetView workbookViewId="0">
      <selection activeCell="D13" sqref="D13"/>
    </sheetView>
  </sheetViews>
  <sheetFormatPr baseColWidth="10" defaultColWidth="11.42578125" defaultRowHeight="15" x14ac:dyDescent="0.25"/>
  <cols>
    <col min="2" max="2" width="24.7109375" bestFit="1" customWidth="1"/>
    <col min="3" max="3" width="15.28515625" bestFit="1" customWidth="1"/>
    <col min="4" max="4" width="11" bestFit="1" customWidth="1"/>
    <col min="5" max="5" width="9.42578125" bestFit="1" customWidth="1"/>
    <col min="6" max="10" width="9.42578125" customWidth="1"/>
    <col min="11" max="11" width="9.42578125" bestFit="1" customWidth="1"/>
    <col min="12" max="12" width="7.5703125" customWidth="1"/>
    <col min="13" max="13" width="4.7109375" bestFit="1" customWidth="1"/>
    <col min="14" max="14" width="5.5703125" bestFit="1" customWidth="1"/>
    <col min="15" max="15" width="4.42578125" bestFit="1" customWidth="1"/>
    <col min="16" max="20" width="4.42578125" customWidth="1"/>
    <col min="21" max="21" width="4.42578125" bestFit="1" customWidth="1"/>
    <col min="22" max="22" width="3.28515625" customWidth="1"/>
    <col min="23" max="23" width="4.7109375" bestFit="1" customWidth="1"/>
    <col min="24" max="24" width="5.5703125" bestFit="1" customWidth="1"/>
    <col min="25" max="25" width="4.42578125" bestFit="1" customWidth="1"/>
    <col min="26" max="30" width="4.42578125" customWidth="1"/>
    <col min="31" max="31" width="4.42578125" bestFit="1" customWidth="1"/>
    <col min="32" max="32" width="5.42578125" customWidth="1"/>
    <col min="33" max="33" width="10.28515625" bestFit="1" customWidth="1"/>
    <col min="34" max="34" width="7" bestFit="1" customWidth="1"/>
    <col min="35" max="35" width="13.42578125" bestFit="1" customWidth="1"/>
    <col min="36" max="36" width="10.5703125" bestFit="1" customWidth="1"/>
    <col min="37" max="37" width="8.28515625" bestFit="1" customWidth="1"/>
    <col min="38" max="38" width="2.85546875" customWidth="1"/>
    <col min="40" max="40" width="8.7109375" bestFit="1" customWidth="1"/>
    <col min="41" max="41" width="4.85546875" bestFit="1" customWidth="1"/>
    <col min="42" max="42" width="5.5703125" bestFit="1" customWidth="1"/>
    <col min="43" max="44" width="4.85546875" bestFit="1" customWidth="1"/>
  </cols>
  <sheetData>
    <row r="1" spans="1:37" ht="21" x14ac:dyDescent="0.35">
      <c r="A1" s="50" t="s">
        <v>130</v>
      </c>
      <c r="B1" s="49"/>
    </row>
    <row r="3" spans="1:37" x14ac:dyDescent="0.25">
      <c r="B3" s="57" t="s">
        <v>140</v>
      </c>
      <c r="C3" s="53">
        <f t="shared" ref="C3:K3" si="0">C$10</f>
        <v>2023</v>
      </c>
      <c r="D3" s="53">
        <f t="shared" si="0"/>
        <v>2024</v>
      </c>
      <c r="E3" s="53">
        <f t="shared" si="0"/>
        <v>2025</v>
      </c>
      <c r="F3" s="53">
        <f t="shared" si="0"/>
        <v>2026</v>
      </c>
      <c r="G3" s="53">
        <f t="shared" si="0"/>
        <v>2027</v>
      </c>
      <c r="H3" s="53">
        <f t="shared" si="0"/>
        <v>2028</v>
      </c>
      <c r="I3" s="53">
        <f t="shared" si="0"/>
        <v>2029</v>
      </c>
      <c r="J3" s="53">
        <f t="shared" si="0"/>
        <v>2030</v>
      </c>
      <c r="K3" s="53">
        <f t="shared" si="0"/>
        <v>2031</v>
      </c>
      <c r="AG3" s="54"/>
      <c r="AH3" s="54"/>
      <c r="AI3" s="54"/>
      <c r="AJ3" s="54"/>
      <c r="AK3" s="54"/>
    </row>
    <row r="4" spans="1:37" x14ac:dyDescent="0.25">
      <c r="B4" s="57" t="s">
        <v>34</v>
      </c>
      <c r="C4" s="48">
        <f t="shared" ref="C4:K4" si="1">C13</f>
        <v>0</v>
      </c>
      <c r="D4" s="48">
        <f t="shared" si="1"/>
        <v>0</v>
      </c>
      <c r="E4" s="48">
        <f t="shared" si="1"/>
        <v>0</v>
      </c>
      <c r="F4" s="48">
        <f t="shared" si="1"/>
        <v>0</v>
      </c>
      <c r="G4" s="48">
        <f t="shared" si="1"/>
        <v>0</v>
      </c>
      <c r="H4" s="48">
        <f t="shared" si="1"/>
        <v>0</v>
      </c>
      <c r="I4" s="48">
        <f t="shared" si="1"/>
        <v>0</v>
      </c>
      <c r="J4" s="48">
        <f t="shared" si="1"/>
        <v>0</v>
      </c>
      <c r="K4" s="48">
        <f t="shared" si="1"/>
        <v>0</v>
      </c>
      <c r="AG4" s="54"/>
      <c r="AH4" s="54"/>
      <c r="AI4" s="54"/>
      <c r="AJ4" s="54"/>
      <c r="AK4" s="54"/>
    </row>
    <row r="5" spans="1:37" x14ac:dyDescent="0.25">
      <c r="B5" s="57" t="s">
        <v>211</v>
      </c>
      <c r="C5" s="48">
        <f t="shared" ref="C5:K5" si="2">C17</f>
        <v>0</v>
      </c>
      <c r="D5" s="48">
        <f t="shared" si="2"/>
        <v>0</v>
      </c>
      <c r="E5" s="48">
        <f t="shared" si="2"/>
        <v>0</v>
      </c>
      <c r="F5" s="48">
        <f t="shared" si="2"/>
        <v>0</v>
      </c>
      <c r="G5" s="48">
        <f t="shared" si="2"/>
        <v>0</v>
      </c>
      <c r="H5" s="48">
        <f t="shared" si="2"/>
        <v>0</v>
      </c>
      <c r="I5" s="48">
        <f t="shared" si="2"/>
        <v>0</v>
      </c>
      <c r="J5" s="48">
        <f t="shared" si="2"/>
        <v>0</v>
      </c>
      <c r="K5" s="48">
        <f t="shared" si="2"/>
        <v>0</v>
      </c>
      <c r="AG5" s="54"/>
      <c r="AH5" s="54"/>
      <c r="AI5" s="54"/>
      <c r="AJ5" s="54"/>
      <c r="AK5" s="54"/>
    </row>
    <row r="6" spans="1:37" x14ac:dyDescent="0.25">
      <c r="B6" s="57" t="s">
        <v>220</v>
      </c>
      <c r="C6" s="62" t="str">
        <f>IFERROR(C20/C11*1000,"")</f>
        <v/>
      </c>
      <c r="D6" s="62" t="str">
        <f>IFERROR(D20/D11*1000,"")</f>
        <v/>
      </c>
      <c r="E6" s="62" t="str">
        <f t="shared" ref="E6:K6" si="3">IFERROR(E20/E11*1000,"")</f>
        <v/>
      </c>
      <c r="F6" s="62" t="str">
        <f t="shared" si="3"/>
        <v/>
      </c>
      <c r="G6" s="62" t="str">
        <f t="shared" si="3"/>
        <v/>
      </c>
      <c r="H6" s="62" t="str">
        <f t="shared" si="3"/>
        <v/>
      </c>
      <c r="I6" s="62" t="str">
        <f t="shared" si="3"/>
        <v/>
      </c>
      <c r="J6" s="62" t="str">
        <f t="shared" si="3"/>
        <v/>
      </c>
      <c r="K6" s="62" t="str">
        <f t="shared" si="3"/>
        <v/>
      </c>
      <c r="AG6" s="54"/>
      <c r="AH6" s="54"/>
      <c r="AI6" s="54"/>
      <c r="AJ6" s="54"/>
      <c r="AK6" s="54"/>
    </row>
    <row r="7" spans="1:37" x14ac:dyDescent="0.25">
      <c r="B7" s="57" t="s">
        <v>141</v>
      </c>
      <c r="C7" s="62" t="str">
        <f>IFERROR((C20-VecteursIN!M6)/C11*1000,"")</f>
        <v/>
      </c>
      <c r="D7" s="62" t="str">
        <f>IFERROR((D20-VecteursIN!N6)/D11*1000,"")</f>
        <v/>
      </c>
      <c r="E7" s="62" t="str">
        <f>IFERROR((E20-VecteursIN!O6)/E11*1000,"")</f>
        <v/>
      </c>
      <c r="F7" s="62" t="str">
        <f>IFERROR((F20-VecteursIN!P6)/F11*1000,"")</f>
        <v/>
      </c>
      <c r="G7" s="62" t="str">
        <f>IFERROR((G20-VecteursIN!Q6)/G11*1000,"")</f>
        <v/>
      </c>
      <c r="H7" s="62" t="str">
        <f>IFERROR((H20-VecteursIN!R6)/H11*1000,"")</f>
        <v/>
      </c>
      <c r="I7" s="62" t="str">
        <f>IFERROR((I20-VecteursIN!S6)/I11*1000,"")</f>
        <v/>
      </c>
      <c r="J7" s="62" t="str">
        <f>IFERROR((J20-VecteursIN!T6)/J11*1000,"")</f>
        <v/>
      </c>
      <c r="K7" s="62" t="str">
        <f>IFERROR((K20-VecteursIN!U6)/K11*1000,"")</f>
        <v/>
      </c>
      <c r="AG7" s="54"/>
      <c r="AH7" s="54"/>
      <c r="AI7" s="54"/>
      <c r="AJ7" s="54"/>
      <c r="AK7" s="54"/>
    </row>
    <row r="8" spans="1:37" x14ac:dyDescent="0.25">
      <c r="B8" s="57" t="s">
        <v>39</v>
      </c>
      <c r="C8" s="48">
        <f>IFERROR(VecteursIN!C7/C11,0)</f>
        <v>0</v>
      </c>
      <c r="D8" s="48">
        <f>IFERROR(VecteursIN!D7/D11,0)</f>
        <v>0</v>
      </c>
      <c r="E8" s="48">
        <f>IFERROR(VecteursIN!E7/E11,0)</f>
        <v>0</v>
      </c>
      <c r="F8" s="48">
        <f>IFERROR(VecteursIN!F7/F11,0)</f>
        <v>0</v>
      </c>
      <c r="G8" s="48">
        <f>IFERROR(VecteursIN!G7/G11,0)</f>
        <v>0</v>
      </c>
      <c r="H8" s="48">
        <f>IFERROR(VecteursIN!H7/H11,0)</f>
        <v>0</v>
      </c>
      <c r="I8" s="48">
        <f>IFERROR(VecteursIN!I7/I11,0)</f>
        <v>0</v>
      </c>
      <c r="J8" s="48">
        <f>IFERROR(VecteursIN!J7/J11,0)</f>
        <v>0</v>
      </c>
      <c r="K8" s="48">
        <f>IFERROR(VecteursIN!K7/K11,0)</f>
        <v>0</v>
      </c>
      <c r="AG8" s="54"/>
      <c r="AH8" s="54"/>
      <c r="AI8" s="54"/>
      <c r="AJ8" s="54"/>
      <c r="AK8" s="54"/>
    </row>
    <row r="9" spans="1:37" x14ac:dyDescent="0.25">
      <c r="B9" s="39"/>
      <c r="C9" s="51"/>
      <c r="AG9" s="54"/>
      <c r="AH9" s="54"/>
      <c r="AI9" s="54"/>
      <c r="AJ9" s="54"/>
      <c r="AK9" s="54"/>
    </row>
    <row r="10" spans="1:37" x14ac:dyDescent="0.25">
      <c r="B10" s="60" t="s">
        <v>212</v>
      </c>
      <c r="C10" s="52">
        <f>Résultats_Pistes!D13</f>
        <v>2023</v>
      </c>
      <c r="D10" s="52">
        <f>Résultats_Pistes!E13</f>
        <v>2024</v>
      </c>
      <c r="E10" s="52">
        <f>Résultats_Pistes!F13</f>
        <v>2025</v>
      </c>
      <c r="F10" s="52">
        <f>Résultats_Pistes!G13</f>
        <v>2026</v>
      </c>
      <c r="G10" s="52">
        <f>Résultats_Pistes!H13</f>
        <v>2027</v>
      </c>
      <c r="H10" s="52">
        <f>Résultats_Pistes!I13</f>
        <v>2028</v>
      </c>
      <c r="I10" s="52">
        <f>Résultats_Pistes!J13</f>
        <v>2029</v>
      </c>
      <c r="J10" s="52">
        <f>Résultats_Pistes!K13</f>
        <v>2030</v>
      </c>
      <c r="K10" s="52">
        <f>Résultats_Pistes!L13</f>
        <v>2031</v>
      </c>
    </row>
    <row r="11" spans="1:37" x14ac:dyDescent="0.25">
      <c r="B11" s="55" t="s">
        <v>42</v>
      </c>
      <c r="C11" s="45">
        <f>SUM(VecteursIN!C4:C8)</f>
        <v>0</v>
      </c>
      <c r="D11" s="45">
        <f>SUM(VecteursIN!D4:D8)</f>
        <v>0</v>
      </c>
      <c r="E11" s="45">
        <f>SUM(VecteursIN!E4:E8)</f>
        <v>0</v>
      </c>
      <c r="F11" s="45">
        <f>SUM(VecteursIN!F4:F8)</f>
        <v>0</v>
      </c>
      <c r="G11" s="45">
        <f>SUM(VecteursIN!G4:G8)</f>
        <v>0</v>
      </c>
      <c r="H11" s="45">
        <f>SUM(VecteursIN!H4:H8)</f>
        <v>0</v>
      </c>
      <c r="I11" s="45">
        <f>SUM(VecteursIN!I4:I8)</f>
        <v>0</v>
      </c>
      <c r="J11" s="45">
        <f>SUM(VecteursIN!J4:J8)</f>
        <v>0</v>
      </c>
      <c r="K11" s="45">
        <f>SUM(VecteursIN!K4:K8)</f>
        <v>0</v>
      </c>
    </row>
    <row r="12" spans="1:37" x14ac:dyDescent="0.25">
      <c r="B12" s="55" t="s">
        <v>131</v>
      </c>
      <c r="C12" s="45">
        <f>SUM(Résultats_Pistes!D14:D33)</f>
        <v>0</v>
      </c>
      <c r="D12" s="45">
        <f>SUM(Résultats_Pistes!E14:E33)</f>
        <v>0</v>
      </c>
      <c r="E12" s="45">
        <f>SUM(Résultats_Pistes!F14:F33)</f>
        <v>0</v>
      </c>
      <c r="F12" s="45">
        <f>SUM(Résultats_Pistes!G14:G33)</f>
        <v>0</v>
      </c>
      <c r="G12" s="45">
        <f>SUM(Résultats_Pistes!H14:H33)</f>
        <v>0</v>
      </c>
      <c r="H12" s="45">
        <f>SUM(Résultats_Pistes!I14:I33)</f>
        <v>0</v>
      </c>
      <c r="I12" s="45">
        <f>SUM(Résultats_Pistes!J14:J33)</f>
        <v>0</v>
      </c>
      <c r="J12" s="45">
        <f>SUM(Résultats_Pistes!K14:K33)</f>
        <v>0</v>
      </c>
      <c r="K12" s="45">
        <f>SUM(Résultats_Pistes!L14:L33)</f>
        <v>0</v>
      </c>
    </row>
    <row r="13" spans="1:37" x14ac:dyDescent="0.25">
      <c r="B13" s="55" t="s">
        <v>34</v>
      </c>
      <c r="C13" s="64">
        <f>IFERROR(C11/C12,0)</f>
        <v>0</v>
      </c>
      <c r="D13" s="64">
        <f>IFERROR(D11/D12,0)</f>
        <v>0</v>
      </c>
      <c r="E13" s="64">
        <f t="shared" ref="E13:K13" si="4">IFERROR(E11/E12,0)</f>
        <v>0</v>
      </c>
      <c r="F13" s="64">
        <f t="shared" si="4"/>
        <v>0</v>
      </c>
      <c r="G13" s="64">
        <f t="shared" si="4"/>
        <v>0</v>
      </c>
      <c r="H13" s="64">
        <f t="shared" si="4"/>
        <v>0</v>
      </c>
      <c r="I13" s="64">
        <f t="shared" si="4"/>
        <v>0</v>
      </c>
      <c r="J13" s="64">
        <f t="shared" si="4"/>
        <v>0</v>
      </c>
      <c r="K13" s="64">
        <f t="shared" si="4"/>
        <v>0</v>
      </c>
    </row>
    <row r="14" spans="1:37" x14ac:dyDescent="0.25">
      <c r="B14" s="55" t="s">
        <v>132</v>
      </c>
      <c r="C14" s="64">
        <f>1-C13</f>
        <v>1</v>
      </c>
      <c r="D14" s="64">
        <f t="shared" ref="D14:K14" si="5">1-D13</f>
        <v>1</v>
      </c>
      <c r="E14" s="64">
        <f t="shared" si="5"/>
        <v>1</v>
      </c>
      <c r="F14" s="64">
        <f t="shared" si="5"/>
        <v>1</v>
      </c>
      <c r="G14" s="64">
        <f t="shared" si="5"/>
        <v>1</v>
      </c>
      <c r="H14" s="64">
        <f t="shared" si="5"/>
        <v>1</v>
      </c>
      <c r="I14" s="64">
        <f t="shared" si="5"/>
        <v>1</v>
      </c>
      <c r="J14" s="64">
        <f t="shared" si="5"/>
        <v>1</v>
      </c>
      <c r="K14" s="64">
        <f t="shared" si="5"/>
        <v>1</v>
      </c>
    </row>
    <row r="15" spans="1:37" x14ac:dyDescent="0.25">
      <c r="B15" s="55" t="s">
        <v>29</v>
      </c>
      <c r="C15" s="102">
        <f>VecteursIN!C10</f>
        <v>0</v>
      </c>
      <c r="D15" s="102">
        <f>VecteursIN!D10</f>
        <v>0</v>
      </c>
      <c r="E15" s="102">
        <f>VecteursIN!E10</f>
        <v>0</v>
      </c>
      <c r="F15" s="102">
        <f>VecteursIN!F10</f>
        <v>0</v>
      </c>
      <c r="G15" s="102">
        <f>VecteursIN!G10</f>
        <v>0</v>
      </c>
      <c r="H15" s="102">
        <f>VecteursIN!H10</f>
        <v>0</v>
      </c>
      <c r="I15" s="102">
        <f>VecteursIN!I10</f>
        <v>0</v>
      </c>
      <c r="J15" s="102">
        <f>VecteursIN!J10</f>
        <v>0</v>
      </c>
      <c r="K15" s="102">
        <f>VecteursIN!K10</f>
        <v>0</v>
      </c>
    </row>
    <row r="16" spans="1:37" x14ac:dyDescent="0.25">
      <c r="B16" s="55" t="s">
        <v>133</v>
      </c>
      <c r="C16" s="45">
        <f t="shared" ref="C16:K16" si="6">C12+C15</f>
        <v>0</v>
      </c>
      <c r="D16" s="45">
        <f t="shared" si="6"/>
        <v>0</v>
      </c>
      <c r="E16" s="45">
        <f t="shared" si="6"/>
        <v>0</v>
      </c>
      <c r="F16" s="45">
        <f t="shared" si="6"/>
        <v>0</v>
      </c>
      <c r="G16" s="45">
        <f t="shared" si="6"/>
        <v>0</v>
      </c>
      <c r="H16" s="45">
        <f t="shared" si="6"/>
        <v>0</v>
      </c>
      <c r="I16" s="45">
        <f t="shared" si="6"/>
        <v>0</v>
      </c>
      <c r="J16" s="45">
        <f t="shared" si="6"/>
        <v>0</v>
      </c>
      <c r="K16" s="45">
        <f t="shared" si="6"/>
        <v>0</v>
      </c>
    </row>
    <row r="17" spans="2:37" x14ac:dyDescent="0.25">
      <c r="B17" s="55" t="s">
        <v>134</v>
      </c>
      <c r="C17" s="64">
        <f>IFERROR(C11/C16,0)</f>
        <v>0</v>
      </c>
      <c r="D17" s="64">
        <f>IFERROR(D11/D16,0)</f>
        <v>0</v>
      </c>
      <c r="E17" s="64">
        <f t="shared" ref="E17:K17" si="7">IFERROR(E11/E16,0)</f>
        <v>0</v>
      </c>
      <c r="F17" s="64">
        <f t="shared" si="7"/>
        <v>0</v>
      </c>
      <c r="G17" s="64">
        <f t="shared" si="7"/>
        <v>0</v>
      </c>
      <c r="H17" s="64">
        <f t="shared" si="7"/>
        <v>0</v>
      </c>
      <c r="I17" s="64">
        <f t="shared" si="7"/>
        <v>0</v>
      </c>
      <c r="J17" s="64">
        <f t="shared" si="7"/>
        <v>0</v>
      </c>
      <c r="K17" s="64">
        <f t="shared" si="7"/>
        <v>0</v>
      </c>
    </row>
    <row r="18" spans="2:37" x14ac:dyDescent="0.25">
      <c r="B18" s="56"/>
      <c r="C18" s="51"/>
      <c r="AH18" s="54"/>
      <c r="AI18" s="54"/>
      <c r="AJ18" s="54"/>
      <c r="AK18" s="54"/>
    </row>
    <row r="19" spans="2:37" x14ac:dyDescent="0.25">
      <c r="B19" s="61" t="s">
        <v>213</v>
      </c>
      <c r="C19" s="59">
        <f t="shared" ref="C19:K19" si="8">C$10</f>
        <v>2023</v>
      </c>
      <c r="D19" s="59">
        <f t="shared" si="8"/>
        <v>2024</v>
      </c>
      <c r="E19" s="59">
        <f t="shared" si="8"/>
        <v>2025</v>
      </c>
      <c r="F19" s="59">
        <f t="shared" si="8"/>
        <v>2026</v>
      </c>
      <c r="G19" s="59">
        <f t="shared" si="8"/>
        <v>2027</v>
      </c>
      <c r="H19" s="59">
        <f t="shared" si="8"/>
        <v>2028</v>
      </c>
      <c r="I19" s="59">
        <f t="shared" si="8"/>
        <v>2029</v>
      </c>
      <c r="J19" s="59">
        <f t="shared" si="8"/>
        <v>2030</v>
      </c>
      <c r="K19" s="59">
        <f t="shared" si="8"/>
        <v>2031</v>
      </c>
      <c r="AG19" s="54"/>
      <c r="AH19" s="54"/>
      <c r="AI19" s="54"/>
      <c r="AJ19" s="54"/>
      <c r="AK19" s="54"/>
    </row>
    <row r="20" spans="2:37" x14ac:dyDescent="0.25">
      <c r="B20" s="58" t="s">
        <v>135</v>
      </c>
      <c r="C20" s="45">
        <f>SUM(VecteursIN!M4:M8)</f>
        <v>0</v>
      </c>
      <c r="D20" s="45">
        <f>SUM(VecteursIN!N4:N8)</f>
        <v>0</v>
      </c>
      <c r="E20" s="45">
        <f>SUM(VecteursIN!O4:O8)</f>
        <v>0</v>
      </c>
      <c r="F20" s="45">
        <f>SUM(VecteursIN!P4:P8)</f>
        <v>0</v>
      </c>
      <c r="G20" s="45">
        <f>SUM(VecteursIN!Q4:Q8)</f>
        <v>0</v>
      </c>
      <c r="H20" s="45">
        <f>SUM(VecteursIN!R4:R8)</f>
        <v>0</v>
      </c>
      <c r="I20" s="45">
        <f>SUM(VecteursIN!S4:S8)</f>
        <v>0</v>
      </c>
      <c r="J20" s="45">
        <f>SUM(VecteursIN!T4:T8)</f>
        <v>0</v>
      </c>
      <c r="K20" s="45">
        <f>SUM(VecteursIN!U4:U8)</f>
        <v>0</v>
      </c>
      <c r="L20" s="36"/>
      <c r="AG20" s="54"/>
      <c r="AH20" s="54"/>
      <c r="AI20" s="54"/>
      <c r="AJ20" s="54"/>
      <c r="AK20" s="54"/>
    </row>
    <row r="21" spans="2:37" x14ac:dyDescent="0.25">
      <c r="B21" s="58" t="s">
        <v>136</v>
      </c>
      <c r="C21" s="45">
        <f>IFERROR(SUMPRODUCT(Usages!Z5:'Usages'!Z24,Usages!N5:'Usages'!N24),0)/1000</f>
        <v>0</v>
      </c>
      <c r="D21" s="45">
        <f>IFERROR(SUMPRODUCT(Usages!AA5:'Usages'!AA24,Usages!O5:'Usages'!O24),0)/1000</f>
        <v>0</v>
      </c>
      <c r="E21" s="45">
        <f>IFERROR(SUMPRODUCT(Usages!AB5:'Usages'!AB24,Usages!P5:'Usages'!P24),0)/1000</f>
        <v>0</v>
      </c>
      <c r="F21" s="45">
        <f>IFERROR(SUMPRODUCT(Usages!AC5:'Usages'!AC24,Usages!Q5:'Usages'!Q24),0)/1000</f>
        <v>0</v>
      </c>
      <c r="G21" s="45">
        <f>IFERROR(SUMPRODUCT(Usages!AD5:'Usages'!AD24,Usages!R5:'Usages'!R24),0)/1000</f>
        <v>0</v>
      </c>
      <c r="H21" s="45">
        <f>IFERROR(SUMPRODUCT(Usages!AE5:'Usages'!AE24,Usages!S5:'Usages'!S24),0)/1000</f>
        <v>0</v>
      </c>
      <c r="I21" s="45">
        <f>IFERROR(SUMPRODUCT(Usages!AF5:'Usages'!AF24,Usages!T5:'Usages'!T24),0)/1000</f>
        <v>0</v>
      </c>
      <c r="J21" s="45">
        <f>IFERROR(SUMPRODUCT(Usages!AG5:'Usages'!AG24,Usages!U5:'Usages'!U24),0)/1000</f>
        <v>0</v>
      </c>
      <c r="K21" s="45">
        <f>IFERROR(SUMPRODUCT(Usages!AH5:'Usages'!AH24,Usages!V5:'Usages'!V24),0)/1000</f>
        <v>0</v>
      </c>
      <c r="AG21" s="54"/>
      <c r="AH21" s="54"/>
      <c r="AI21" s="54"/>
      <c r="AJ21" s="54"/>
      <c r="AK21" s="54"/>
    </row>
    <row r="22" spans="2:37" x14ac:dyDescent="0.25">
      <c r="B22" s="58" t="s">
        <v>137</v>
      </c>
      <c r="C22" s="64">
        <f>IFERROR(C20/C21,0)</f>
        <v>0</v>
      </c>
      <c r="D22" s="64">
        <f>IFERROR(D20/D21,0)</f>
        <v>0</v>
      </c>
      <c r="E22" s="64">
        <f t="shared" ref="E22:K22" si="9">IFERROR(E20/E21,0)</f>
        <v>0</v>
      </c>
      <c r="F22" s="64">
        <f t="shared" si="9"/>
        <v>0</v>
      </c>
      <c r="G22" s="64">
        <f t="shared" si="9"/>
        <v>0</v>
      </c>
      <c r="H22" s="64">
        <f t="shared" si="9"/>
        <v>0</v>
      </c>
      <c r="I22" s="64">
        <f t="shared" si="9"/>
        <v>0</v>
      </c>
      <c r="J22" s="64">
        <f t="shared" si="9"/>
        <v>0</v>
      </c>
      <c r="K22" s="64">
        <f t="shared" si="9"/>
        <v>0</v>
      </c>
      <c r="AG22" s="54"/>
      <c r="AH22" s="54"/>
      <c r="AI22" s="54"/>
      <c r="AJ22" s="54"/>
      <c r="AK22" s="54"/>
    </row>
    <row r="23" spans="2:37" x14ac:dyDescent="0.25">
      <c r="B23" s="58" t="s">
        <v>29</v>
      </c>
      <c r="C23" s="102">
        <f>VecteursIN!M10</f>
        <v>0</v>
      </c>
      <c r="D23" s="102">
        <f>VecteursIN!N10</f>
        <v>0</v>
      </c>
      <c r="E23" s="102">
        <f>VecteursIN!O10</f>
        <v>0</v>
      </c>
      <c r="F23" s="102">
        <f>VecteursIN!P10</f>
        <v>0</v>
      </c>
      <c r="G23" s="102">
        <f>VecteursIN!Q10</f>
        <v>0</v>
      </c>
      <c r="H23" s="102">
        <f>VecteursIN!R10</f>
        <v>0</v>
      </c>
      <c r="I23" s="102">
        <f>VecteursIN!S10</f>
        <v>0</v>
      </c>
      <c r="J23" s="102">
        <f>VecteursIN!T10</f>
        <v>0</v>
      </c>
      <c r="K23" s="102">
        <f>VecteursIN!U10</f>
        <v>0</v>
      </c>
      <c r="AG23" s="54"/>
      <c r="AH23" s="54"/>
      <c r="AI23" s="54"/>
      <c r="AJ23" s="54"/>
      <c r="AK23" s="54"/>
    </row>
    <row r="24" spans="2:37" x14ac:dyDescent="0.25">
      <c r="B24" s="58" t="s">
        <v>138</v>
      </c>
      <c r="C24" s="45">
        <f t="shared" ref="C24:K24" si="10">C21+C23</f>
        <v>0</v>
      </c>
      <c r="D24" s="45">
        <f t="shared" si="10"/>
        <v>0</v>
      </c>
      <c r="E24" s="45">
        <f t="shared" si="10"/>
        <v>0</v>
      </c>
      <c r="F24" s="45">
        <f t="shared" si="10"/>
        <v>0</v>
      </c>
      <c r="G24" s="45">
        <f t="shared" si="10"/>
        <v>0</v>
      </c>
      <c r="H24" s="45">
        <f t="shared" si="10"/>
        <v>0</v>
      </c>
      <c r="I24" s="45">
        <f t="shared" si="10"/>
        <v>0</v>
      </c>
      <c r="J24" s="45">
        <f t="shared" si="10"/>
        <v>0</v>
      </c>
      <c r="K24" s="45">
        <f t="shared" si="10"/>
        <v>0</v>
      </c>
      <c r="AG24" s="54"/>
      <c r="AH24" s="54"/>
      <c r="AI24" s="54"/>
      <c r="AJ24" s="54"/>
      <c r="AK24" s="54"/>
    </row>
    <row r="25" spans="2:37" x14ac:dyDescent="0.25">
      <c r="B25" s="58" t="s">
        <v>139</v>
      </c>
      <c r="C25" s="64">
        <f>IFERROR(C20/C24,0)</f>
        <v>0</v>
      </c>
      <c r="D25" s="64">
        <f>IFERROR(D20/D24,0)</f>
        <v>0</v>
      </c>
      <c r="E25" s="64">
        <f t="shared" ref="E25:K25" si="11">IFERROR(E20/E24,0)</f>
        <v>0</v>
      </c>
      <c r="F25" s="64">
        <f t="shared" si="11"/>
        <v>0</v>
      </c>
      <c r="G25" s="64">
        <f t="shared" si="11"/>
        <v>0</v>
      </c>
      <c r="H25" s="64">
        <f t="shared" si="11"/>
        <v>0</v>
      </c>
      <c r="I25" s="64">
        <f t="shared" si="11"/>
        <v>0</v>
      </c>
      <c r="J25" s="64">
        <f t="shared" si="11"/>
        <v>0</v>
      </c>
      <c r="K25" s="64">
        <f t="shared" si="11"/>
        <v>0</v>
      </c>
      <c r="AG25" s="54"/>
      <c r="AH25" s="54"/>
      <c r="AI25" s="54"/>
      <c r="AJ25" s="54"/>
      <c r="AK25" s="54"/>
    </row>
    <row r="26" spans="2:37" x14ac:dyDescent="0.25">
      <c r="B26" s="56"/>
      <c r="C26" s="51"/>
      <c r="AG26" s="54"/>
      <c r="AH26" s="54"/>
      <c r="AI26" s="54"/>
      <c r="AJ26" s="54"/>
      <c r="AK26" s="54"/>
    </row>
    <row r="27" spans="2:37" x14ac:dyDescent="0.25">
      <c r="B27" s="69" t="s">
        <v>214</v>
      </c>
      <c r="C27" s="105">
        <f t="shared" ref="C27:K27" si="12">C$10</f>
        <v>2023</v>
      </c>
      <c r="D27" s="105">
        <f t="shared" si="12"/>
        <v>2024</v>
      </c>
      <c r="E27" s="105">
        <f t="shared" si="12"/>
        <v>2025</v>
      </c>
      <c r="F27" s="105">
        <f t="shared" si="12"/>
        <v>2026</v>
      </c>
      <c r="G27" s="105">
        <f t="shared" si="12"/>
        <v>2027</v>
      </c>
      <c r="H27" s="105">
        <f t="shared" si="12"/>
        <v>2028</v>
      </c>
      <c r="I27" s="105">
        <f t="shared" si="12"/>
        <v>2029</v>
      </c>
      <c r="J27" s="105">
        <f t="shared" si="12"/>
        <v>2030</v>
      </c>
      <c r="K27" s="105">
        <f t="shared" si="12"/>
        <v>2031</v>
      </c>
      <c r="AG27" s="54"/>
      <c r="AH27" s="54"/>
      <c r="AI27" s="54"/>
      <c r="AJ27" s="54"/>
      <c r="AK27" s="54"/>
    </row>
    <row r="28" spans="2:37" x14ac:dyDescent="0.25">
      <c r="B28" s="68" t="s">
        <v>216</v>
      </c>
      <c r="C28" s="104">
        <f>VecteursIN!C29</f>
        <v>0</v>
      </c>
      <c r="D28" s="104">
        <f t="shared" ref="D28:K31" si="13">C28</f>
        <v>0</v>
      </c>
      <c r="E28" s="104">
        <f t="shared" si="13"/>
        <v>0</v>
      </c>
      <c r="F28" s="104">
        <f t="shared" si="13"/>
        <v>0</v>
      </c>
      <c r="G28" s="104">
        <f t="shared" si="13"/>
        <v>0</v>
      </c>
      <c r="H28" s="104">
        <f t="shared" si="13"/>
        <v>0</v>
      </c>
      <c r="I28" s="104">
        <f t="shared" si="13"/>
        <v>0</v>
      </c>
      <c r="J28" s="104">
        <f t="shared" si="13"/>
        <v>0</v>
      </c>
      <c r="K28" s="104">
        <f t="shared" si="13"/>
        <v>0</v>
      </c>
      <c r="AG28" s="54"/>
      <c r="AH28" s="54"/>
      <c r="AI28" s="54"/>
      <c r="AJ28" s="54"/>
      <c r="AK28" s="54"/>
    </row>
    <row r="29" spans="2:37" ht="26.25" x14ac:dyDescent="0.25">
      <c r="B29" s="68" t="s">
        <v>219</v>
      </c>
      <c r="C29" s="103">
        <f>VecteursIN!C31</f>
        <v>0</v>
      </c>
      <c r="D29" s="103">
        <f t="shared" si="13"/>
        <v>0</v>
      </c>
      <c r="E29" s="103">
        <f t="shared" si="13"/>
        <v>0</v>
      </c>
      <c r="F29" s="103">
        <f t="shared" si="13"/>
        <v>0</v>
      </c>
      <c r="G29" s="103">
        <f t="shared" si="13"/>
        <v>0</v>
      </c>
      <c r="H29" s="103">
        <f t="shared" si="13"/>
        <v>0</v>
      </c>
      <c r="I29" s="103">
        <f t="shared" si="13"/>
        <v>0</v>
      </c>
      <c r="J29" s="103">
        <f t="shared" si="13"/>
        <v>0</v>
      </c>
      <c r="K29" s="103">
        <f t="shared" si="13"/>
        <v>0</v>
      </c>
      <c r="AG29" s="54"/>
      <c r="AH29" s="54"/>
      <c r="AI29" s="54"/>
      <c r="AJ29" s="54"/>
      <c r="AK29" s="54"/>
    </row>
    <row r="30" spans="2:37" ht="26.25" x14ac:dyDescent="0.25">
      <c r="B30" s="68" t="s">
        <v>221</v>
      </c>
      <c r="C30" s="103">
        <f>VecteursIN!C33</f>
        <v>0</v>
      </c>
      <c r="D30" s="103">
        <f t="shared" si="13"/>
        <v>0</v>
      </c>
      <c r="E30" s="103">
        <f t="shared" si="13"/>
        <v>0</v>
      </c>
      <c r="F30" s="103">
        <f t="shared" si="13"/>
        <v>0</v>
      </c>
      <c r="G30" s="103">
        <f t="shared" si="13"/>
        <v>0</v>
      </c>
      <c r="H30" s="103">
        <f t="shared" si="13"/>
        <v>0</v>
      </c>
      <c r="I30" s="103">
        <f t="shared" si="13"/>
        <v>0</v>
      </c>
      <c r="J30" s="103">
        <f t="shared" si="13"/>
        <v>0</v>
      </c>
      <c r="K30" s="103">
        <f t="shared" si="13"/>
        <v>0</v>
      </c>
      <c r="AG30" s="54"/>
      <c r="AH30" s="54"/>
      <c r="AI30" s="54"/>
      <c r="AJ30" s="54"/>
      <c r="AK30" s="54"/>
    </row>
    <row r="31" spans="2:37" x14ac:dyDescent="0.25">
      <c r="B31" s="68" t="s">
        <v>218</v>
      </c>
      <c r="C31" s="106">
        <f>VecteursIN!C35</f>
        <v>0</v>
      </c>
      <c r="D31" s="106">
        <f t="shared" si="13"/>
        <v>0</v>
      </c>
      <c r="E31" s="106">
        <f t="shared" si="13"/>
        <v>0</v>
      </c>
      <c r="F31" s="106">
        <f t="shared" si="13"/>
        <v>0</v>
      </c>
      <c r="G31" s="106">
        <f t="shared" si="13"/>
        <v>0</v>
      </c>
      <c r="H31" s="106">
        <f t="shared" si="13"/>
        <v>0</v>
      </c>
      <c r="I31" s="106">
        <f t="shared" si="13"/>
        <v>0</v>
      </c>
      <c r="J31" s="106">
        <f t="shared" si="13"/>
        <v>0</v>
      </c>
      <c r="K31" s="106">
        <f t="shared" si="13"/>
        <v>0</v>
      </c>
      <c r="AG31" s="54"/>
      <c r="AH31" s="54"/>
      <c r="AI31" s="54"/>
      <c r="AJ31" s="54"/>
      <c r="AK31" s="54"/>
    </row>
    <row r="32" spans="2:37" x14ac:dyDescent="0.25">
      <c r="AG32" s="54"/>
      <c r="AH32" s="54"/>
      <c r="AI32" s="54"/>
      <c r="AJ32" s="54"/>
      <c r="AK32" s="54"/>
    </row>
    <row r="33" spans="2:37" ht="25.5" x14ac:dyDescent="0.25">
      <c r="B33" s="69" t="s">
        <v>215</v>
      </c>
      <c r="C33" s="105">
        <f t="shared" ref="C33:K33" si="14">C$10</f>
        <v>2023</v>
      </c>
      <c r="D33" s="105">
        <f t="shared" si="14"/>
        <v>2024</v>
      </c>
      <c r="E33" s="105">
        <f t="shared" si="14"/>
        <v>2025</v>
      </c>
      <c r="F33" s="105">
        <f t="shared" si="14"/>
        <v>2026</v>
      </c>
      <c r="G33" s="105">
        <f t="shared" si="14"/>
        <v>2027</v>
      </c>
      <c r="H33" s="105">
        <f t="shared" si="14"/>
        <v>2028</v>
      </c>
      <c r="I33" s="105">
        <f t="shared" si="14"/>
        <v>2029</v>
      </c>
      <c r="J33" s="105">
        <f t="shared" si="14"/>
        <v>2030</v>
      </c>
      <c r="K33" s="105">
        <f t="shared" si="14"/>
        <v>2031</v>
      </c>
      <c r="AG33" s="54"/>
      <c r="AH33" s="54"/>
      <c r="AI33" s="54"/>
      <c r="AJ33" s="54"/>
      <c r="AK33" s="54"/>
    </row>
    <row r="34" spans="2:37" x14ac:dyDescent="0.25">
      <c r="B34" s="68" t="s">
        <v>217</v>
      </c>
      <c r="C34" s="106">
        <f>VecteursIN!D29</f>
        <v>0</v>
      </c>
      <c r="D34" s="106">
        <f t="shared" ref="D34:K37" si="15">C34</f>
        <v>0</v>
      </c>
      <c r="E34" s="106">
        <f t="shared" si="15"/>
        <v>0</v>
      </c>
      <c r="F34" s="106">
        <f t="shared" si="15"/>
        <v>0</v>
      </c>
      <c r="G34" s="106">
        <f t="shared" si="15"/>
        <v>0</v>
      </c>
      <c r="H34" s="106">
        <f t="shared" si="15"/>
        <v>0</v>
      </c>
      <c r="I34" s="106">
        <f t="shared" si="15"/>
        <v>0</v>
      </c>
      <c r="J34" s="106">
        <f t="shared" si="15"/>
        <v>0</v>
      </c>
      <c r="K34" s="106">
        <f t="shared" si="15"/>
        <v>0</v>
      </c>
      <c r="AG34" s="54"/>
      <c r="AH34" s="54"/>
      <c r="AI34" s="54"/>
      <c r="AJ34" s="54"/>
      <c r="AK34" s="54"/>
    </row>
    <row r="35" spans="2:37" ht="26.25" x14ac:dyDescent="0.25">
      <c r="B35" s="68" t="s">
        <v>244</v>
      </c>
      <c r="C35" s="103">
        <f>VecteursIN!D31</f>
        <v>0</v>
      </c>
      <c r="D35" s="103">
        <f t="shared" si="15"/>
        <v>0</v>
      </c>
      <c r="E35" s="103">
        <f t="shared" si="15"/>
        <v>0</v>
      </c>
      <c r="F35" s="103">
        <f t="shared" si="15"/>
        <v>0</v>
      </c>
      <c r="G35" s="103">
        <f t="shared" si="15"/>
        <v>0</v>
      </c>
      <c r="H35" s="103">
        <f t="shared" si="15"/>
        <v>0</v>
      </c>
      <c r="I35" s="103">
        <f t="shared" si="15"/>
        <v>0</v>
      </c>
      <c r="J35" s="103">
        <f t="shared" si="15"/>
        <v>0</v>
      </c>
      <c r="K35" s="103">
        <f t="shared" si="15"/>
        <v>0</v>
      </c>
      <c r="AG35" s="54"/>
      <c r="AH35" s="54"/>
      <c r="AI35" s="54"/>
      <c r="AJ35" s="54"/>
      <c r="AK35" s="54"/>
    </row>
    <row r="36" spans="2:37" ht="26.25" x14ac:dyDescent="0.25">
      <c r="B36" s="68" t="s">
        <v>245</v>
      </c>
      <c r="C36" s="103">
        <f>VecteursIN!D33</f>
        <v>0</v>
      </c>
      <c r="D36" s="103">
        <f t="shared" si="15"/>
        <v>0</v>
      </c>
      <c r="E36" s="103">
        <f t="shared" si="15"/>
        <v>0</v>
      </c>
      <c r="F36" s="103">
        <f t="shared" si="15"/>
        <v>0</v>
      </c>
      <c r="G36" s="103">
        <f t="shared" si="15"/>
        <v>0</v>
      </c>
      <c r="H36" s="103">
        <f t="shared" si="15"/>
        <v>0</v>
      </c>
      <c r="I36" s="103">
        <f t="shared" si="15"/>
        <v>0</v>
      </c>
      <c r="J36" s="103">
        <f t="shared" si="15"/>
        <v>0</v>
      </c>
      <c r="K36" s="103">
        <f t="shared" si="15"/>
        <v>0</v>
      </c>
      <c r="AG36" s="54"/>
      <c r="AH36" s="54"/>
      <c r="AI36" s="54"/>
      <c r="AJ36" s="54"/>
      <c r="AK36" s="54"/>
    </row>
    <row r="37" spans="2:37" x14ac:dyDescent="0.25">
      <c r="B37" s="68" t="s">
        <v>246</v>
      </c>
      <c r="C37" s="104">
        <f>VecteursIN!D35</f>
        <v>0</v>
      </c>
      <c r="D37" s="104">
        <f t="shared" si="15"/>
        <v>0</v>
      </c>
      <c r="E37" s="104">
        <f t="shared" si="15"/>
        <v>0</v>
      </c>
      <c r="F37" s="104">
        <f t="shared" si="15"/>
        <v>0</v>
      </c>
      <c r="G37" s="104">
        <f t="shared" si="15"/>
        <v>0</v>
      </c>
      <c r="H37" s="104">
        <f t="shared" si="15"/>
        <v>0</v>
      </c>
      <c r="I37" s="104">
        <f t="shared" si="15"/>
        <v>0</v>
      </c>
      <c r="J37" s="104">
        <f t="shared" si="15"/>
        <v>0</v>
      </c>
      <c r="K37" s="104">
        <f t="shared" si="15"/>
        <v>0</v>
      </c>
      <c r="AG37" s="54"/>
      <c r="AH37" s="54"/>
      <c r="AI37" s="54"/>
      <c r="AJ37" s="54"/>
      <c r="AK37" s="54"/>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8C366-0FD9-4027-B327-774A6B7254EF}">
  <sheetPr codeName="Feuil7"/>
  <dimension ref="B1:AM35"/>
  <sheetViews>
    <sheetView topLeftCell="A6" workbookViewId="0">
      <selection activeCell="P29" sqref="P29"/>
    </sheetView>
  </sheetViews>
  <sheetFormatPr baseColWidth="10" defaultRowHeight="15" x14ac:dyDescent="0.25"/>
  <cols>
    <col min="2" max="2" width="3.5703125" bestFit="1" customWidth="1"/>
    <col min="3" max="3" width="25.7109375" bestFit="1" customWidth="1"/>
    <col min="4" max="12" width="6.42578125" bestFit="1" customWidth="1"/>
    <col min="13" max="13" width="4.42578125" customWidth="1"/>
    <col min="14" max="22" width="4.42578125" bestFit="1" customWidth="1"/>
    <col min="23" max="23" width="1.85546875" customWidth="1"/>
    <col min="24" max="32" width="4.42578125" bestFit="1" customWidth="1"/>
    <col min="33" max="33" width="3.28515625" customWidth="1"/>
    <col min="34" max="34" width="10.28515625" bestFit="1" customWidth="1"/>
    <col min="35" max="35" width="10.85546875" customWidth="1"/>
    <col min="36" max="36" width="9.42578125" bestFit="1" customWidth="1"/>
    <col min="37" max="37" width="10.5703125" bestFit="1" customWidth="1"/>
    <col min="38" max="38" width="6.140625" bestFit="1" customWidth="1"/>
  </cols>
  <sheetData>
    <row r="1" spans="2:39" x14ac:dyDescent="0.25">
      <c r="B1" s="39"/>
      <c r="C1" s="51"/>
      <c r="AH1" s="54"/>
      <c r="AI1" s="54"/>
      <c r="AJ1" s="54"/>
      <c r="AK1" s="54"/>
      <c r="AL1" s="54"/>
    </row>
    <row r="2" spans="2:39" ht="30" x14ac:dyDescent="0.25">
      <c r="B2" s="39"/>
      <c r="C2" s="92" t="s">
        <v>207</v>
      </c>
      <c r="D2" s="65">
        <f>VecteursIN!C3</f>
        <v>2023</v>
      </c>
      <c r="E2" s="65">
        <f>VecteursIN!D3</f>
        <v>2024</v>
      </c>
      <c r="F2" s="65">
        <f>VecteursIN!E3</f>
        <v>2025</v>
      </c>
      <c r="G2" s="65">
        <f>VecteursIN!F3</f>
        <v>2026</v>
      </c>
      <c r="H2" s="65">
        <f>VecteursIN!G3</f>
        <v>2027</v>
      </c>
      <c r="I2" s="65">
        <f>VecteursIN!H3</f>
        <v>2028</v>
      </c>
      <c r="J2" s="65">
        <f>VecteursIN!I3</f>
        <v>2029</v>
      </c>
      <c r="K2" s="65">
        <f>VecteursIN!J3</f>
        <v>2030</v>
      </c>
      <c r="L2" s="65">
        <f>VecteursIN!K3</f>
        <v>2031</v>
      </c>
      <c r="AH2" s="54"/>
      <c r="AI2" s="54"/>
      <c r="AJ2" s="54"/>
      <c r="AK2" s="54"/>
      <c r="AL2" s="54"/>
    </row>
    <row r="3" spans="2:39" x14ac:dyDescent="0.25">
      <c r="B3" s="39"/>
      <c r="C3" s="82" t="s">
        <v>142</v>
      </c>
      <c r="D3" s="94"/>
      <c r="E3" s="45">
        <f>D3+SUMPRODUCT(AA!$J$5:$J$24,AA!Z5:Z24)</f>
        <v>0</v>
      </c>
      <c r="F3" s="45">
        <f>E3+SUMPRODUCT(AA!$J$5:$J$24,AA!AA5:AA24)</f>
        <v>0</v>
      </c>
      <c r="G3" s="45">
        <f>F3+SUMPRODUCT(AA!$J$5:$J$24,AA!AB5:AB24)</f>
        <v>0</v>
      </c>
      <c r="H3" s="45">
        <f>G3+SUMPRODUCT(AA!$J$5:$J$24,AA!AC5:AC24)</f>
        <v>0</v>
      </c>
      <c r="I3" s="45">
        <f>H3+SUMPRODUCT(AA!$J$5:$J$24,AA!AD5:AD24)</f>
        <v>0</v>
      </c>
      <c r="J3" s="45">
        <f>I3+SUMPRODUCT(AA!$J$5:$J$24,AA!AE5:AE24)</f>
        <v>0</v>
      </c>
      <c r="K3" s="45">
        <f>J3+SUMPRODUCT(AA!$J$5:$J$24,AA!AF5:AF24)</f>
        <v>0</v>
      </c>
      <c r="L3" s="45">
        <f>K3+SUMPRODUCT(AA!$J$5:$J$24,AA!AG5:AG24)</f>
        <v>0</v>
      </c>
      <c r="AH3" s="54"/>
      <c r="AI3" s="54"/>
      <c r="AJ3" s="54"/>
      <c r="AK3" s="54"/>
      <c r="AL3" s="54"/>
    </row>
    <row r="4" spans="2:39" x14ac:dyDescent="0.25">
      <c r="B4" s="39"/>
      <c r="C4" s="82" t="s">
        <v>143</v>
      </c>
      <c r="D4" s="94"/>
      <c r="E4" s="45">
        <f>D4+SUMPRODUCT(AA!$O$5:$O$24,AA!Z5:Z24)</f>
        <v>0</v>
      </c>
      <c r="F4" s="45">
        <f>E4+SUMPRODUCT(AA!$O$5:$O$24,AA!AA5:AA24)</f>
        <v>0</v>
      </c>
      <c r="G4" s="45">
        <f>F4+SUMPRODUCT(AA!$O$5:$O$24,AA!AB5:AB24)</f>
        <v>0</v>
      </c>
      <c r="H4" s="45">
        <f>G4+SUMPRODUCT(AA!$O$5:$O$24,AA!AC5:AC24)</f>
        <v>0</v>
      </c>
      <c r="I4" s="45">
        <f>H4+SUMPRODUCT(AA!$O$5:$O$24,AA!AD5:AD24)</f>
        <v>0</v>
      </c>
      <c r="J4" s="45">
        <f>I4+SUMPRODUCT(AA!$O$5:$O$24,AA!AE5:AE24)</f>
        <v>0</v>
      </c>
      <c r="K4" s="45">
        <f>J4+SUMPRODUCT(AA!$O$5:$O$24,AA!AF5:AF24)</f>
        <v>0</v>
      </c>
      <c r="L4" s="45">
        <f>K4+SUMPRODUCT(AA!$O$5:$O$24,AA!AG5:AG24)</f>
        <v>0</v>
      </c>
      <c r="AH4" s="54"/>
      <c r="AI4" s="54"/>
      <c r="AJ4" s="54"/>
      <c r="AK4" s="54"/>
      <c r="AL4" s="54"/>
    </row>
    <row r="5" spans="2:39" x14ac:dyDescent="0.25">
      <c r="B5" s="39"/>
      <c r="C5" s="82" t="s">
        <v>144</v>
      </c>
      <c r="D5" s="94"/>
      <c r="E5" s="45">
        <f>D5-SUMPRODUCT(AA!$I$5:$I$24,AA!Z5:Z24)</f>
        <v>0</v>
      </c>
      <c r="F5" s="45">
        <f>E5-SUMPRODUCT(AA!$I$5:$I$24,AA!AA5:AA24)</f>
        <v>0</v>
      </c>
      <c r="G5" s="45">
        <f>F5-SUMPRODUCT(AA!$I$5:$I$24,AA!AB5:AB24)</f>
        <v>0</v>
      </c>
      <c r="H5" s="45">
        <f>G5-SUMPRODUCT(AA!$I$5:$I$24,AA!AC5:AC24)</f>
        <v>0</v>
      </c>
      <c r="I5" s="45">
        <f>H5-SUMPRODUCT(AA!$I$5:$I$24,AA!AD5:AD24)</f>
        <v>0</v>
      </c>
      <c r="J5" s="45">
        <f>I5-SUMPRODUCT(AA!$I$5:$I$24,AA!AE5:AE24)</f>
        <v>0</v>
      </c>
      <c r="K5" s="45">
        <f>J5-SUMPRODUCT(AA!$I$5:$I$24,AA!AF5:AF24)</f>
        <v>0</v>
      </c>
      <c r="L5" s="45">
        <f>K5-SUMPRODUCT(AA!$I$5:$I$24,AA!AG5:AG24)</f>
        <v>0</v>
      </c>
      <c r="AH5" s="54"/>
      <c r="AI5" s="54"/>
      <c r="AJ5" s="54"/>
      <c r="AK5" s="54"/>
      <c r="AL5" s="54"/>
    </row>
    <row r="6" spans="2:39" x14ac:dyDescent="0.25">
      <c r="B6" s="39"/>
      <c r="C6" s="95" t="s">
        <v>210</v>
      </c>
      <c r="D6" s="94"/>
      <c r="E6" s="96">
        <f>SUMPRODUCT(AA!$T$5:$T$24,AA!Z5:Z24)</f>
        <v>0</v>
      </c>
      <c r="F6" s="96">
        <f>SUMPRODUCT(AA!$T$5:$T$24,AA!AA5:AA24)</f>
        <v>0</v>
      </c>
      <c r="G6" s="96">
        <f>SUMPRODUCT(AA!$T$5:$T$24,AA!AB5:AB24)</f>
        <v>0</v>
      </c>
      <c r="H6" s="96">
        <f>SUMPRODUCT(AA!$T$5:$T$24,AA!AC5:AC24)</f>
        <v>0</v>
      </c>
      <c r="I6" s="96">
        <f>SUMPRODUCT(AA!$T$5:$T$24,AA!AD5:AD24)</f>
        <v>0</v>
      </c>
      <c r="J6" s="96">
        <f>SUMPRODUCT(AA!$T$5:$T$24,AA!AE5:AE24)</f>
        <v>0</v>
      </c>
      <c r="K6" s="96">
        <f>SUMPRODUCT(AA!$T$5:$T$24,AA!AF5:AF24)</f>
        <v>0</v>
      </c>
      <c r="L6" s="96">
        <f>SUMPRODUCT(AA!$T$5:$T$24,AA!AG5:AG24)</f>
        <v>0</v>
      </c>
      <c r="AH6" s="54"/>
      <c r="AI6" s="54"/>
      <c r="AJ6" s="54"/>
      <c r="AK6" s="54"/>
      <c r="AL6" s="54"/>
    </row>
    <row r="7" spans="2:39" x14ac:dyDescent="0.25">
      <c r="B7" s="39"/>
      <c r="C7" s="82" t="s">
        <v>145</v>
      </c>
      <c r="D7" s="64">
        <f>IFERROR((Résultats_Indices!$C$12-D3)/Résultats_Indices!$C$12,1)</f>
        <v>1</v>
      </c>
      <c r="E7" s="64">
        <f>IFERROR((Résultats_Indices!$C$12-E3)/Résultats_Indices!$C$12,1)</f>
        <v>1</v>
      </c>
      <c r="F7" s="64">
        <f>IFERROR((Résultats_Indices!$C$12-F3)/Résultats_Indices!$C$12,1)</f>
        <v>1</v>
      </c>
      <c r="G7" s="64">
        <f>IFERROR((Résultats_Indices!$C$12-G3)/Résultats_Indices!$C$12,1)</f>
        <v>1</v>
      </c>
      <c r="H7" s="64">
        <f>IFERROR((Résultats_Indices!$C$12-H3)/Résultats_Indices!$C$12,1)</f>
        <v>1</v>
      </c>
      <c r="I7" s="64">
        <f>IFERROR((Résultats_Indices!$C$12-I3)/Résultats_Indices!$C$12,1)</f>
        <v>1</v>
      </c>
      <c r="J7" s="64">
        <f>IFERROR((Résultats_Indices!$C$12-J3)/Résultats_Indices!$C$12,1)</f>
        <v>1</v>
      </c>
      <c r="K7" s="64">
        <f>IFERROR((Résultats_Indices!$C$12-K3)/Résultats_Indices!$C$12,1)</f>
        <v>1</v>
      </c>
      <c r="L7" s="64">
        <f>IFERROR((Résultats_Indices!$C$12-L3)/Résultats_Indices!$C$12,1)</f>
        <v>1</v>
      </c>
      <c r="AH7" s="54"/>
      <c r="AI7" s="54"/>
      <c r="AJ7" s="54"/>
      <c r="AK7" s="54"/>
      <c r="AL7" s="54"/>
    </row>
    <row r="8" spans="2:39" x14ac:dyDescent="0.25">
      <c r="B8" s="39"/>
      <c r="C8" s="82" t="s">
        <v>146</v>
      </c>
      <c r="D8" s="64">
        <f>IFERROR(D3/Résultats_Indices!$D$12,0)</f>
        <v>0</v>
      </c>
      <c r="E8" s="64">
        <f>IFERROR(E3/Résultats_Indices!$D$12,0)</f>
        <v>0</v>
      </c>
      <c r="F8" s="64">
        <f>IFERROR(F3/Résultats_Indices!$D$12,0)</f>
        <v>0</v>
      </c>
      <c r="G8" s="64">
        <f>IFERROR(G3/Résultats_Indices!$D$12,0)</f>
        <v>0</v>
      </c>
      <c r="H8" s="64">
        <f>IFERROR(H3/Résultats_Indices!$D$12,0)</f>
        <v>0</v>
      </c>
      <c r="I8" s="64">
        <f>IFERROR(I3/Résultats_Indices!$D$12,0)</f>
        <v>0</v>
      </c>
      <c r="J8" s="64">
        <f>IFERROR(J3/Résultats_Indices!$D$12,0)</f>
        <v>0</v>
      </c>
      <c r="K8" s="64">
        <f>IFERROR(K3/Résultats_Indices!$D$12,0)</f>
        <v>0</v>
      </c>
      <c r="L8" s="64">
        <f>IFERROR(L3/Résultats_Indices!$D$12,0)</f>
        <v>0</v>
      </c>
      <c r="AH8" s="54"/>
      <c r="AI8" s="54"/>
      <c r="AJ8" s="54"/>
      <c r="AK8" s="54"/>
      <c r="AL8" s="54"/>
    </row>
    <row r="9" spans="2:39" x14ac:dyDescent="0.25">
      <c r="B9" s="39"/>
      <c r="C9" s="82" t="s">
        <v>147</v>
      </c>
      <c r="D9" s="84" t="str">
        <f>IFERROR((Résultats_Indices!$C$20-D4)/(Résultats_Indices!$C$11-D3)*1000,"")</f>
        <v/>
      </c>
      <c r="E9" s="84" t="str">
        <f>IFERROR((Résultats_Indices!$C$20-E4)/(Résultats_Indices!$C$11-E3)*1000,"")</f>
        <v/>
      </c>
      <c r="F9" s="84" t="str">
        <f>IFERROR((Résultats_Indices!$C$20-F4)/(Résultats_Indices!$C$11-F3)*1000,"")</f>
        <v/>
      </c>
      <c r="G9" s="84" t="str">
        <f>IFERROR((Résultats_Indices!$C$20-G4)/(Résultats_Indices!$C$11-G3)*1000,"")</f>
        <v/>
      </c>
      <c r="H9" s="84" t="str">
        <f>IFERROR((Résultats_Indices!$C$20-H4)/(Résultats_Indices!$C$11-H3)*1000,"")</f>
        <v/>
      </c>
      <c r="I9" s="84" t="str">
        <f>IFERROR((Résultats_Indices!$C$20-I4)/(Résultats_Indices!$C$11-I3)*1000,"")</f>
        <v/>
      </c>
      <c r="J9" s="84" t="str">
        <f>IFERROR((Résultats_Indices!$C$20-J4)/(Résultats_Indices!$C$11-J3)*1000,"")</f>
        <v/>
      </c>
      <c r="K9" s="84" t="str">
        <f>IFERROR((Résultats_Indices!$C$20-K4)/(Résultats_Indices!$C$11-K3)*1000,"")</f>
        <v/>
      </c>
      <c r="L9" s="84" t="str">
        <f>IFERROR((Résultats_Indices!$C$20-L4)/(Résultats_Indices!$C$11-L3)*1000,"")</f>
        <v/>
      </c>
      <c r="AH9" s="54"/>
      <c r="AI9" s="54"/>
      <c r="AJ9" s="54"/>
      <c r="AK9" s="54"/>
      <c r="AL9" s="54"/>
    </row>
    <row r="10" spans="2:39" x14ac:dyDescent="0.25">
      <c r="B10" s="39"/>
      <c r="C10" s="82" t="s">
        <v>148</v>
      </c>
      <c r="D10" s="83">
        <f>IFERROR((VecteursIN!$C$7+D5)/Résultats_Indices!C11,0)</f>
        <v>0</v>
      </c>
      <c r="E10" s="83">
        <f>IFERROR((VecteursIN!$C$7+E5)/Résultats_Indices!D11,0)</f>
        <v>0</v>
      </c>
      <c r="F10" s="83">
        <f>IFERROR((VecteursIN!$C$7+F5)/Résultats_Indices!E11,0)</f>
        <v>0</v>
      </c>
      <c r="G10" s="83">
        <f>IFERROR((VecteursIN!$C$7+G5)/Résultats_Indices!F11,0)</f>
        <v>0</v>
      </c>
      <c r="H10" s="83">
        <f>IFERROR((VecteursIN!$C$7+H5)/Résultats_Indices!G11,0)</f>
        <v>0</v>
      </c>
      <c r="I10" s="83">
        <f>IFERROR((VecteursIN!$C$7+I5)/Résultats_Indices!H11,0)</f>
        <v>0</v>
      </c>
      <c r="J10" s="83">
        <f>IFERROR((VecteursIN!$C$7+J5)/Résultats_Indices!I11,0)</f>
        <v>0</v>
      </c>
      <c r="K10" s="83">
        <f>IFERROR((VecteursIN!$C$7+K5)/Résultats_Indices!J11,0)</f>
        <v>0</v>
      </c>
      <c r="L10" s="83">
        <f>IFERROR((VecteursIN!$C$7+L5)/Résultats_Indices!K11,0)</f>
        <v>0</v>
      </c>
      <c r="AH10" s="54"/>
      <c r="AI10" s="54"/>
      <c r="AJ10" s="54"/>
      <c r="AK10" s="54"/>
      <c r="AL10" s="54"/>
    </row>
    <row r="11" spans="2:39" x14ac:dyDescent="0.25">
      <c r="B11" s="39"/>
      <c r="C11" s="51"/>
      <c r="AH11" s="54"/>
      <c r="AI11" s="54"/>
      <c r="AJ11" s="54"/>
      <c r="AK11" s="54"/>
      <c r="AL11" s="54"/>
    </row>
    <row r="12" spans="2:39" x14ac:dyDescent="0.25">
      <c r="B12" s="46"/>
      <c r="C12" s="46"/>
      <c r="D12" s="255" t="s">
        <v>131</v>
      </c>
      <c r="E12" s="255"/>
      <c r="F12" s="255"/>
      <c r="G12" s="255"/>
      <c r="H12" s="255"/>
      <c r="I12" s="255"/>
      <c r="J12" s="255"/>
      <c r="K12" s="255"/>
      <c r="L12" s="255"/>
      <c r="M12" s="40"/>
      <c r="N12" s="256" t="s">
        <v>197</v>
      </c>
      <c r="O12" s="256"/>
      <c r="P12" s="256"/>
      <c r="Q12" s="256"/>
      <c r="R12" s="256"/>
      <c r="S12" s="256"/>
      <c r="T12" s="256"/>
      <c r="U12" s="256"/>
      <c r="V12" s="256"/>
      <c r="X12" s="256" t="s">
        <v>198</v>
      </c>
      <c r="Y12" s="256"/>
      <c r="Z12" s="256"/>
      <c r="AA12" s="256"/>
      <c r="AB12" s="256"/>
      <c r="AC12" s="256"/>
      <c r="AD12" s="256"/>
      <c r="AE12" s="256"/>
      <c r="AF12" s="256"/>
      <c r="AH12" s="72"/>
      <c r="AI12" s="72"/>
      <c r="AJ12" s="72"/>
      <c r="AK12" s="72"/>
      <c r="AL12" s="72"/>
      <c r="AM12" s="72"/>
    </row>
    <row r="13" spans="2:39" x14ac:dyDescent="0.25">
      <c r="B13" s="41" t="str">
        <f>Usages!B4</f>
        <v>Réf</v>
      </c>
      <c r="C13" s="47" t="str">
        <f>Usages!C4</f>
        <v>Usage</v>
      </c>
      <c r="D13" s="37">
        <f>Usages!D4</f>
        <v>2023</v>
      </c>
      <c r="E13" s="37">
        <f>Usages!E4</f>
        <v>2024</v>
      </c>
      <c r="F13" s="37">
        <f>Usages!F4</f>
        <v>2025</v>
      </c>
      <c r="G13" s="37">
        <f>Usages!G4</f>
        <v>2026</v>
      </c>
      <c r="H13" s="37">
        <f>Usages!H4</f>
        <v>2027</v>
      </c>
      <c r="I13" s="37">
        <f>Usages!I4</f>
        <v>2028</v>
      </c>
      <c r="J13" s="37">
        <f>Usages!J4</f>
        <v>2029</v>
      </c>
      <c r="K13" s="37">
        <f>Usages!K4</f>
        <v>2030</v>
      </c>
      <c r="L13" s="37">
        <f>Usages!L4</f>
        <v>2031</v>
      </c>
      <c r="M13" s="39"/>
      <c r="N13" s="37">
        <f>Usages!N4</f>
        <v>2023</v>
      </c>
      <c r="O13" s="37">
        <f>Usages!O4</f>
        <v>2024</v>
      </c>
      <c r="P13" s="37">
        <f>Usages!P4</f>
        <v>2025</v>
      </c>
      <c r="Q13" s="37">
        <f>Usages!Q4</f>
        <v>2026</v>
      </c>
      <c r="R13" s="37">
        <f>Usages!R4</f>
        <v>2027</v>
      </c>
      <c r="S13" s="37">
        <f>Usages!S4</f>
        <v>2028</v>
      </c>
      <c r="T13" s="37">
        <f>Usages!T4</f>
        <v>2029</v>
      </c>
      <c r="U13" s="37">
        <f>Usages!U4</f>
        <v>2030</v>
      </c>
      <c r="V13" s="37">
        <f>Usages!V4</f>
        <v>2031</v>
      </c>
      <c r="X13" s="37">
        <f>Usages!D4</f>
        <v>2023</v>
      </c>
      <c r="Y13" s="37">
        <f>Usages!E4</f>
        <v>2024</v>
      </c>
      <c r="Z13" s="37">
        <f>Usages!F4</f>
        <v>2025</v>
      </c>
      <c r="AA13" s="37">
        <f>Usages!G4</f>
        <v>2026</v>
      </c>
      <c r="AB13" s="37">
        <f>Usages!H4</f>
        <v>2027</v>
      </c>
      <c r="AC13" s="37">
        <f>Usages!I4</f>
        <v>2028</v>
      </c>
      <c r="AD13" s="37">
        <f>Usages!J4</f>
        <v>2029</v>
      </c>
      <c r="AE13" s="37">
        <f>Usages!K4</f>
        <v>2030</v>
      </c>
      <c r="AF13" s="37">
        <f>Usages!L4</f>
        <v>2031</v>
      </c>
      <c r="AH13" s="72"/>
      <c r="AI13" s="72"/>
      <c r="AJ13" s="72"/>
      <c r="AK13" s="72"/>
      <c r="AL13" s="72"/>
      <c r="AM13" s="72"/>
    </row>
    <row r="14" spans="2:39" x14ac:dyDescent="0.25">
      <c r="B14" s="41" t="str">
        <f>Usages!B5</f>
        <v xml:space="preserve">  01</v>
      </c>
      <c r="C14" s="47" t="str">
        <f>Usages!C5</f>
        <v>Usage 1</v>
      </c>
      <c r="D14" s="38">
        <f>IFERROR(Usages!Z5*Usages!D5,0)</f>
        <v>0</v>
      </c>
      <c r="E14" s="38">
        <f>IFERROR(Usages!AA5*Usages!E5,0)</f>
        <v>0</v>
      </c>
      <c r="F14" s="38">
        <f>IFERROR(Usages!AB5*Usages!F5,0)</f>
        <v>0</v>
      </c>
      <c r="G14" s="38">
        <f>IFERROR(Usages!AC5*Usages!G5,0)</f>
        <v>0</v>
      </c>
      <c r="H14" s="38">
        <f>IFERROR(Usages!AD5*Usages!H5,0)</f>
        <v>0</v>
      </c>
      <c r="I14" s="38">
        <f>IFERROR(Usages!AE5*Usages!I5,0)</f>
        <v>0</v>
      </c>
      <c r="J14" s="38">
        <f>IFERROR(Usages!AF5*Usages!J5,0)</f>
        <v>0</v>
      </c>
      <c r="K14" s="38">
        <f>IFERROR(Usages!AG5*Usages!K5,0)</f>
        <v>0</v>
      </c>
      <c r="L14" s="38">
        <f>IFERROR(Usages!AH5*Usages!L5,0)</f>
        <v>0</v>
      </c>
      <c r="M14" s="43"/>
      <c r="N14" s="48" t="str">
        <f>IFERROR(1-Usages!AJ5/D14,"")</f>
        <v/>
      </c>
      <c r="O14" s="48" t="str">
        <f>IFERROR(1-Usages!AK5/E14,"")</f>
        <v/>
      </c>
      <c r="P14" s="48" t="str">
        <f>IFERROR(1-Usages!AL5/F14,"")</f>
        <v/>
      </c>
      <c r="Q14" s="48" t="str">
        <f>IFERROR(1-Usages!AM5/G14,"")</f>
        <v/>
      </c>
      <c r="R14" s="48" t="str">
        <f>IFERROR(1-Usages!AN5/H14,"")</f>
        <v/>
      </c>
      <c r="S14" s="48" t="str">
        <f>IFERROR(1-Usages!AO5/I14,"")</f>
        <v/>
      </c>
      <c r="T14" s="48" t="str">
        <f>IFERROR(1-Usages!AP5/J14,"")</f>
        <v/>
      </c>
      <c r="U14" s="48" t="str">
        <f>IFERROR(1-Usages!AQ5/K14,"")</f>
        <v/>
      </c>
      <c r="V14" s="48" t="str">
        <f>IFERROR(1-Usages!AR5/L14,"")</f>
        <v/>
      </c>
      <c r="X14" s="48" t="str">
        <f>IFERROR((D14-Usages!AJ5)/Résultats_Indices!C$12,"")</f>
        <v/>
      </c>
      <c r="Y14" s="48" t="str">
        <f>IFERROR((E14-Usages!AK5)/Résultats_Indices!D$12,"")</f>
        <v/>
      </c>
      <c r="Z14" s="48" t="str">
        <f>IFERROR((F14-Usages!AL5)/Résultats_Indices!E$12,"")</f>
        <v/>
      </c>
      <c r="AA14" s="48" t="str">
        <f>IFERROR((G14-Usages!AM5)/Résultats_Indices!F$12,"")</f>
        <v/>
      </c>
      <c r="AB14" s="48" t="str">
        <f>IFERROR((H14-Usages!AN5)/Résultats_Indices!G$12,"")</f>
        <v/>
      </c>
      <c r="AC14" s="48" t="str">
        <f>IFERROR((I14-Usages!AO5)/Résultats_Indices!H$12,"")</f>
        <v/>
      </c>
      <c r="AD14" s="48" t="str">
        <f>IFERROR((J14-Usages!AP5)/Résultats_Indices!I$12,"")</f>
        <v/>
      </c>
      <c r="AE14" s="48" t="str">
        <f>IFERROR((K14-Usages!AQ5)/Résultats_Indices!J$12,"")</f>
        <v/>
      </c>
      <c r="AF14" s="48" t="str">
        <f>IFERROR((L14-Usages!AR5)/Résultats_Indices!K$12,"")</f>
        <v/>
      </c>
      <c r="AH14" s="72"/>
      <c r="AI14" s="72"/>
      <c r="AJ14" s="72"/>
      <c r="AK14" s="72"/>
      <c r="AL14" s="72"/>
      <c r="AM14" s="72"/>
    </row>
    <row r="15" spans="2:39" x14ac:dyDescent="0.25">
      <c r="B15" s="41" t="str">
        <f>Usages!B6</f>
        <v xml:space="preserve">  02</v>
      </c>
      <c r="C15" s="47" t="str">
        <f>Usages!C6</f>
        <v>Usage 2</v>
      </c>
      <c r="D15" s="38">
        <f>IFERROR(Usages!Z6*Usages!D6,0)</f>
        <v>0</v>
      </c>
      <c r="E15" s="38">
        <f>IFERROR(Usages!AA6*Usages!E6,0)</f>
        <v>0</v>
      </c>
      <c r="F15" s="38">
        <f>IFERROR(Usages!AB6*Usages!F6,0)</f>
        <v>0</v>
      </c>
      <c r="G15" s="38">
        <f>IFERROR(Usages!AC6*Usages!G6,0)</f>
        <v>0</v>
      </c>
      <c r="H15" s="38">
        <f>IFERROR(Usages!AD6*Usages!H6,0)</f>
        <v>0</v>
      </c>
      <c r="I15" s="38">
        <f>IFERROR(Usages!AE6*Usages!I6,0)</f>
        <v>0</v>
      </c>
      <c r="J15" s="38">
        <f>IFERROR(Usages!AF6*Usages!J6,0)</f>
        <v>0</v>
      </c>
      <c r="K15" s="38">
        <f>IFERROR(Usages!AG6*Usages!K6,0)</f>
        <v>0</v>
      </c>
      <c r="L15" s="38">
        <f>IFERROR(Usages!AH6*Usages!L6,0)</f>
        <v>0</v>
      </c>
      <c r="M15" s="44"/>
      <c r="N15" s="48" t="str">
        <f>IFERROR(1-Usages!AJ6/D15,"")</f>
        <v/>
      </c>
      <c r="O15" s="48" t="str">
        <f>IFERROR(1-Usages!AK6/E15,"")</f>
        <v/>
      </c>
      <c r="P15" s="48" t="str">
        <f>IFERROR(1-Usages!AL6/F15,"")</f>
        <v/>
      </c>
      <c r="Q15" s="48" t="str">
        <f>IFERROR(1-Usages!AM6/G15,"")</f>
        <v/>
      </c>
      <c r="R15" s="48" t="str">
        <f>IFERROR(1-Usages!AN6/H15,"")</f>
        <v/>
      </c>
      <c r="S15" s="48" t="str">
        <f>IFERROR(1-Usages!AO6/I15,"")</f>
        <v/>
      </c>
      <c r="T15" s="48" t="str">
        <f>IFERROR(1-Usages!AP6/J15,"")</f>
        <v/>
      </c>
      <c r="U15" s="48" t="str">
        <f>IFERROR(1-Usages!AQ6/K15,"")</f>
        <v/>
      </c>
      <c r="V15" s="48" t="str">
        <f>IFERROR(1-Usages!AR6/L15,"")</f>
        <v/>
      </c>
      <c r="X15" s="48" t="str">
        <f>IFERROR((D15-Usages!AJ6)/Résultats_Indices!C$12,"")</f>
        <v/>
      </c>
      <c r="Y15" s="48" t="str">
        <f>IFERROR((E15-Usages!AK6)/Résultats_Indices!D$12,"")</f>
        <v/>
      </c>
      <c r="Z15" s="48" t="str">
        <f>IFERROR((F15-Usages!AL6)/Résultats_Indices!E$12,"")</f>
        <v/>
      </c>
      <c r="AA15" s="48" t="str">
        <f>IFERROR((G15-Usages!AM6)/Résultats_Indices!F$12,"")</f>
        <v/>
      </c>
      <c r="AB15" s="48" t="str">
        <f>IFERROR((H15-Usages!AN6)/Résultats_Indices!G$12,"")</f>
        <v/>
      </c>
      <c r="AC15" s="48" t="str">
        <f>IFERROR((I15-Usages!AO6)/Résultats_Indices!H$12,"")</f>
        <v/>
      </c>
      <c r="AD15" s="48" t="str">
        <f>IFERROR((J15-Usages!AP6)/Résultats_Indices!I$12,"")</f>
        <v/>
      </c>
      <c r="AE15" s="48" t="str">
        <f>IFERROR((K15-Usages!AQ6)/Résultats_Indices!J$12,"")</f>
        <v/>
      </c>
      <c r="AF15" s="48" t="str">
        <f>IFERROR((L15-Usages!AR6)/Résultats_Indices!K$12,"")</f>
        <v/>
      </c>
      <c r="AH15" s="72"/>
      <c r="AI15" s="72"/>
      <c r="AJ15" s="72"/>
      <c r="AK15" s="72"/>
      <c r="AL15" s="72"/>
      <c r="AM15" s="72"/>
    </row>
    <row r="16" spans="2:39" x14ac:dyDescent="0.25">
      <c r="B16" s="41" t="str">
        <f>Usages!B7</f>
        <v xml:space="preserve">  03</v>
      </c>
      <c r="C16" s="47" t="str">
        <f>Usages!C7</f>
        <v>Usage 3</v>
      </c>
      <c r="D16" s="38">
        <f>IFERROR(Usages!Z7*Usages!D7,0)</f>
        <v>0</v>
      </c>
      <c r="E16" s="38">
        <f>IFERROR(Usages!AA7*Usages!E7,0)</f>
        <v>0</v>
      </c>
      <c r="F16" s="38">
        <f>IFERROR(Usages!AB7*Usages!F7,0)</f>
        <v>0</v>
      </c>
      <c r="G16" s="38">
        <f>IFERROR(Usages!AC7*Usages!G7,0)</f>
        <v>0</v>
      </c>
      <c r="H16" s="38">
        <f>IFERROR(Usages!AD7*Usages!H7,0)</f>
        <v>0</v>
      </c>
      <c r="I16" s="38">
        <f>IFERROR(Usages!AE7*Usages!I7,0)</f>
        <v>0</v>
      </c>
      <c r="J16" s="38">
        <f>IFERROR(Usages!AF7*Usages!J7,0)</f>
        <v>0</v>
      </c>
      <c r="K16" s="38">
        <f>IFERROR(Usages!AG7*Usages!K7,0)</f>
        <v>0</v>
      </c>
      <c r="L16" s="38">
        <f>IFERROR(Usages!AH7*Usages!L7,0)</f>
        <v>0</v>
      </c>
      <c r="M16" s="43"/>
      <c r="N16" s="48" t="str">
        <f>IFERROR(1-Usages!AJ7/D16,"")</f>
        <v/>
      </c>
      <c r="O16" s="48" t="str">
        <f>IFERROR(1-Usages!AK7/E16,"")</f>
        <v/>
      </c>
      <c r="P16" s="48" t="str">
        <f>IFERROR(1-Usages!AL7/F16,"")</f>
        <v/>
      </c>
      <c r="Q16" s="48" t="str">
        <f>IFERROR(1-Usages!AM7/G16,"")</f>
        <v/>
      </c>
      <c r="R16" s="48" t="str">
        <f>IFERROR(1-Usages!AN7/H16,"")</f>
        <v/>
      </c>
      <c r="S16" s="48" t="str">
        <f>IFERROR(1-Usages!AO7/I16,"")</f>
        <v/>
      </c>
      <c r="T16" s="48" t="str">
        <f>IFERROR(1-Usages!AP7/J16,"")</f>
        <v/>
      </c>
      <c r="U16" s="48" t="str">
        <f>IFERROR(1-Usages!AQ7/K16,"")</f>
        <v/>
      </c>
      <c r="V16" s="48" t="str">
        <f>IFERROR(1-Usages!AR7/L16,"")</f>
        <v/>
      </c>
      <c r="X16" s="48" t="str">
        <f>IFERROR((D16-Usages!AJ7)/Résultats_Indices!C$12,"")</f>
        <v/>
      </c>
      <c r="Y16" s="48" t="str">
        <f>IFERROR((E16-Usages!AK7)/Résultats_Indices!D$12,"")</f>
        <v/>
      </c>
      <c r="Z16" s="48" t="str">
        <f>IFERROR((F16-Usages!AL7)/Résultats_Indices!E$12,"")</f>
        <v/>
      </c>
      <c r="AA16" s="48" t="str">
        <f>IFERROR((G16-Usages!AM7)/Résultats_Indices!F$12,"")</f>
        <v/>
      </c>
      <c r="AB16" s="48" t="str">
        <f>IFERROR((H16-Usages!AN7)/Résultats_Indices!G$12,"")</f>
        <v/>
      </c>
      <c r="AC16" s="48" t="str">
        <f>IFERROR((I16-Usages!AO7)/Résultats_Indices!H$12,"")</f>
        <v/>
      </c>
      <c r="AD16" s="48" t="str">
        <f>IFERROR((J16-Usages!AP7)/Résultats_Indices!I$12,"")</f>
        <v/>
      </c>
      <c r="AE16" s="48" t="str">
        <f>IFERROR((K16-Usages!AQ7)/Résultats_Indices!J$12,"")</f>
        <v/>
      </c>
      <c r="AF16" s="48" t="str">
        <f>IFERROR((L16-Usages!AR7)/Résultats_Indices!K$12,"")</f>
        <v/>
      </c>
      <c r="AH16" s="72"/>
      <c r="AI16" s="72"/>
      <c r="AJ16" s="72"/>
      <c r="AK16" s="72"/>
      <c r="AL16" s="72"/>
      <c r="AM16" s="72"/>
    </row>
    <row r="17" spans="2:39" x14ac:dyDescent="0.25">
      <c r="B17" s="41" t="str">
        <f>Usages!B8</f>
        <v xml:space="preserve">  04</v>
      </c>
      <c r="C17" s="47" t="str">
        <f>Usages!C8</f>
        <v>Usage 4</v>
      </c>
      <c r="D17" s="38">
        <f>IFERROR(Usages!Z8*Usages!D8,0)</f>
        <v>0</v>
      </c>
      <c r="E17" s="38">
        <f>IFERROR(Usages!AA8*Usages!E8,0)</f>
        <v>0</v>
      </c>
      <c r="F17" s="38">
        <f>IFERROR(Usages!AB8*Usages!F8,0)</f>
        <v>0</v>
      </c>
      <c r="G17" s="38">
        <f>IFERROR(Usages!AC8*Usages!G8,0)</f>
        <v>0</v>
      </c>
      <c r="H17" s="38">
        <f>IFERROR(Usages!AD8*Usages!H8,0)</f>
        <v>0</v>
      </c>
      <c r="I17" s="38">
        <f>IFERROR(Usages!AE8*Usages!I8,0)</f>
        <v>0</v>
      </c>
      <c r="J17" s="38">
        <f>IFERROR(Usages!AF8*Usages!J8,0)</f>
        <v>0</v>
      </c>
      <c r="K17" s="38">
        <f>IFERROR(Usages!AG8*Usages!K8,0)</f>
        <v>0</v>
      </c>
      <c r="L17" s="38">
        <f>IFERROR(Usages!AH8*Usages!L8,0)</f>
        <v>0</v>
      </c>
      <c r="M17" s="43"/>
      <c r="N17" s="48" t="str">
        <f>IFERROR(1-Usages!AJ8/D17,"")</f>
        <v/>
      </c>
      <c r="O17" s="48" t="str">
        <f>IFERROR(1-Usages!AK8/E17,"")</f>
        <v/>
      </c>
      <c r="P17" s="48" t="str">
        <f>IFERROR(1-Usages!AL8/F17,"")</f>
        <v/>
      </c>
      <c r="Q17" s="48" t="str">
        <f>IFERROR(1-Usages!AM8/G17,"")</f>
        <v/>
      </c>
      <c r="R17" s="48" t="str">
        <f>IFERROR(1-Usages!AN8/H17,"")</f>
        <v/>
      </c>
      <c r="S17" s="48" t="str">
        <f>IFERROR(1-Usages!AO8/I17,"")</f>
        <v/>
      </c>
      <c r="T17" s="48" t="str">
        <f>IFERROR(1-Usages!AP8/J17,"")</f>
        <v/>
      </c>
      <c r="U17" s="48" t="str">
        <f>IFERROR(1-Usages!AQ8/K17,"")</f>
        <v/>
      </c>
      <c r="V17" s="48" t="str">
        <f>IFERROR(1-Usages!AR8/L17,"")</f>
        <v/>
      </c>
      <c r="X17" s="48" t="str">
        <f>IFERROR((D17-Usages!AJ8)/Résultats_Indices!C$12,"")</f>
        <v/>
      </c>
      <c r="Y17" s="48" t="str">
        <f>IFERROR((E17-Usages!AK8)/Résultats_Indices!D$12,"")</f>
        <v/>
      </c>
      <c r="Z17" s="48" t="str">
        <f>IFERROR((F17-Usages!AL8)/Résultats_Indices!E$12,"")</f>
        <v/>
      </c>
      <c r="AA17" s="48" t="str">
        <f>IFERROR((G17-Usages!AM8)/Résultats_Indices!F$12,"")</f>
        <v/>
      </c>
      <c r="AB17" s="48" t="str">
        <f>IFERROR((H17-Usages!AN8)/Résultats_Indices!G$12,"")</f>
        <v/>
      </c>
      <c r="AC17" s="48" t="str">
        <f>IFERROR((I17-Usages!AO8)/Résultats_Indices!H$12,"")</f>
        <v/>
      </c>
      <c r="AD17" s="48" t="str">
        <f>IFERROR((J17-Usages!AP8)/Résultats_Indices!I$12,"")</f>
        <v/>
      </c>
      <c r="AE17" s="48" t="str">
        <f>IFERROR((K17-Usages!AQ8)/Résultats_Indices!J$12,"")</f>
        <v/>
      </c>
      <c r="AF17" s="48" t="str">
        <f>IFERROR((L17-Usages!AR8)/Résultats_Indices!K$12,"")</f>
        <v/>
      </c>
      <c r="AH17" s="72"/>
      <c r="AI17" s="72"/>
      <c r="AJ17" s="72"/>
      <c r="AK17" s="72"/>
      <c r="AL17" s="72"/>
      <c r="AM17" s="72"/>
    </row>
    <row r="18" spans="2:39" x14ac:dyDescent="0.25">
      <c r="B18" s="41" t="str">
        <f>Usages!B9</f>
        <v xml:space="preserve">  05</v>
      </c>
      <c r="C18" s="47" t="str">
        <f>Usages!C9</f>
        <v>Usage</v>
      </c>
      <c r="D18" s="38">
        <f>IFERROR(Usages!Z9*Usages!D9,0)</f>
        <v>0</v>
      </c>
      <c r="E18" s="38">
        <f>IFERROR(Usages!AA9*Usages!E9,0)</f>
        <v>0</v>
      </c>
      <c r="F18" s="38">
        <f>IFERROR(Usages!AB9*Usages!F9,0)</f>
        <v>0</v>
      </c>
      <c r="G18" s="38">
        <f>IFERROR(Usages!AC9*Usages!G9,0)</f>
        <v>0</v>
      </c>
      <c r="H18" s="38">
        <f>IFERROR(Usages!AD9*Usages!H9,0)</f>
        <v>0</v>
      </c>
      <c r="I18" s="38">
        <f>IFERROR(Usages!AE9*Usages!I9,0)</f>
        <v>0</v>
      </c>
      <c r="J18" s="38">
        <f>IFERROR(Usages!AF9*Usages!J9,0)</f>
        <v>0</v>
      </c>
      <c r="K18" s="38">
        <f>IFERROR(Usages!AG9*Usages!K9,0)</f>
        <v>0</v>
      </c>
      <c r="L18" s="38">
        <f>IFERROR(Usages!AH9*Usages!L9,0)</f>
        <v>0</v>
      </c>
      <c r="M18" s="43"/>
      <c r="N18" s="48" t="str">
        <f>IFERROR(1-Usages!AJ9/D18,"")</f>
        <v/>
      </c>
      <c r="O18" s="48" t="str">
        <f>IFERROR(1-Usages!AK9/E18,"")</f>
        <v/>
      </c>
      <c r="P18" s="48" t="str">
        <f>IFERROR(1-Usages!AL9/F18,"")</f>
        <v/>
      </c>
      <c r="Q18" s="48" t="str">
        <f>IFERROR(1-Usages!AM9/G18,"")</f>
        <v/>
      </c>
      <c r="R18" s="48" t="str">
        <f>IFERROR(1-Usages!AN9/H18,"")</f>
        <v/>
      </c>
      <c r="S18" s="48" t="str">
        <f>IFERROR(1-Usages!AO9/I18,"")</f>
        <v/>
      </c>
      <c r="T18" s="48" t="str">
        <f>IFERROR(1-Usages!AP9/J18,"")</f>
        <v/>
      </c>
      <c r="U18" s="48" t="str">
        <f>IFERROR(1-Usages!AQ9/K18,"")</f>
        <v/>
      </c>
      <c r="V18" s="48" t="str">
        <f>IFERROR(1-Usages!AR9/L18,"")</f>
        <v/>
      </c>
      <c r="X18" s="48" t="str">
        <f>IFERROR((D18-Usages!AJ9)/Résultats_Indices!C$12,"")</f>
        <v/>
      </c>
      <c r="Y18" s="48" t="str">
        <f>IFERROR((E18-Usages!AK9)/Résultats_Indices!D$12,"")</f>
        <v/>
      </c>
      <c r="Z18" s="48" t="str">
        <f>IFERROR((F18-Usages!AL9)/Résultats_Indices!E$12,"")</f>
        <v/>
      </c>
      <c r="AA18" s="48" t="str">
        <f>IFERROR((G18-Usages!AM9)/Résultats_Indices!F$12,"")</f>
        <v/>
      </c>
      <c r="AB18" s="48" t="str">
        <f>IFERROR((H18-Usages!AN9)/Résultats_Indices!G$12,"")</f>
        <v/>
      </c>
      <c r="AC18" s="48" t="str">
        <f>IFERROR((I18-Usages!AO9)/Résultats_Indices!H$12,"")</f>
        <v/>
      </c>
      <c r="AD18" s="48" t="str">
        <f>IFERROR((J18-Usages!AP9)/Résultats_Indices!I$12,"")</f>
        <v/>
      </c>
      <c r="AE18" s="48" t="str">
        <f>IFERROR((K18-Usages!AQ9)/Résultats_Indices!J$12,"")</f>
        <v/>
      </c>
      <c r="AF18" s="48" t="str">
        <f>IFERROR((L18-Usages!AR9)/Résultats_Indices!K$12,"")</f>
        <v/>
      </c>
      <c r="AH18" s="72"/>
      <c r="AI18" s="72"/>
      <c r="AJ18" s="72"/>
      <c r="AK18" s="72"/>
      <c r="AL18" s="72"/>
      <c r="AM18" s="72"/>
    </row>
    <row r="19" spans="2:39" x14ac:dyDescent="0.25">
      <c r="B19" s="41" t="str">
        <f>Usages!B10</f>
        <v xml:space="preserve">  06</v>
      </c>
      <c r="C19" s="47" t="str">
        <f>Usages!C10</f>
        <v>Nouvel usage</v>
      </c>
      <c r="D19" s="38">
        <f>IFERROR(Usages!Z10*Usages!D10,0)</f>
        <v>0</v>
      </c>
      <c r="E19" s="38">
        <f>IFERROR(Usages!AA10*Usages!E10,0)</f>
        <v>0</v>
      </c>
      <c r="F19" s="38">
        <f>IFERROR(Usages!AB10*Usages!F10,0)</f>
        <v>0</v>
      </c>
      <c r="G19" s="38">
        <f>IFERROR(Usages!AC10*Usages!G10,0)</f>
        <v>0</v>
      </c>
      <c r="H19" s="38">
        <f>IFERROR(Usages!AD10*Usages!H10,0)</f>
        <v>0</v>
      </c>
      <c r="I19" s="38">
        <f>IFERROR(Usages!AE10*Usages!I10,0)</f>
        <v>0</v>
      </c>
      <c r="J19" s="38">
        <f>IFERROR(Usages!AF10*Usages!J10,0)</f>
        <v>0</v>
      </c>
      <c r="K19" s="38">
        <f>IFERROR(Usages!AG10*Usages!K10,0)</f>
        <v>0</v>
      </c>
      <c r="L19" s="38">
        <f>IFERROR(Usages!AH10*Usages!L10,0)</f>
        <v>0</v>
      </c>
      <c r="M19" s="43"/>
      <c r="N19" s="48" t="str">
        <f>IFERROR(1-Usages!AJ10/D19,"")</f>
        <v/>
      </c>
      <c r="O19" s="48" t="str">
        <f>IFERROR(1-Usages!AK10/E19,"")</f>
        <v/>
      </c>
      <c r="P19" s="48" t="str">
        <f>IFERROR(1-Usages!AL10/F19,"")</f>
        <v/>
      </c>
      <c r="Q19" s="48" t="str">
        <f>IFERROR(1-Usages!AM10/G19,"")</f>
        <v/>
      </c>
      <c r="R19" s="48" t="str">
        <f>IFERROR(1-Usages!AN10/H19,"")</f>
        <v/>
      </c>
      <c r="S19" s="48" t="str">
        <f>IFERROR(1-Usages!AO10/I19,"")</f>
        <v/>
      </c>
      <c r="T19" s="48" t="str">
        <f>IFERROR(1-Usages!AP10/J19,"")</f>
        <v/>
      </c>
      <c r="U19" s="48" t="str">
        <f>IFERROR(1-Usages!AQ10/K19,"")</f>
        <v/>
      </c>
      <c r="V19" s="48" t="str">
        <f>IFERROR(1-Usages!AR10/L19,"")</f>
        <v/>
      </c>
      <c r="X19" s="48" t="str">
        <f>IFERROR((D19-Usages!AJ10)/Résultats_Indices!C$12,"")</f>
        <v/>
      </c>
      <c r="Y19" s="48" t="str">
        <f>IFERROR((E19-Usages!AK10)/Résultats_Indices!D$12,"")</f>
        <v/>
      </c>
      <c r="Z19" s="48" t="str">
        <f>IFERROR((F19-Usages!AL10)/Résultats_Indices!E$12,"")</f>
        <v/>
      </c>
      <c r="AA19" s="48" t="str">
        <f>IFERROR((G19-Usages!AM10)/Résultats_Indices!F$12,"")</f>
        <v/>
      </c>
      <c r="AB19" s="48" t="str">
        <f>IFERROR((H19-Usages!AN10)/Résultats_Indices!G$12,"")</f>
        <v/>
      </c>
      <c r="AC19" s="48" t="str">
        <f>IFERROR((I19-Usages!AO10)/Résultats_Indices!H$12,"")</f>
        <v/>
      </c>
      <c r="AD19" s="48" t="str">
        <f>IFERROR((J19-Usages!AP10)/Résultats_Indices!I$12,"")</f>
        <v/>
      </c>
      <c r="AE19" s="48" t="str">
        <f>IFERROR((K19-Usages!AQ10)/Résultats_Indices!J$12,"")</f>
        <v/>
      </c>
      <c r="AF19" s="48" t="str">
        <f>IFERROR((L19-Usages!AR10)/Résultats_Indices!K$12,"")</f>
        <v/>
      </c>
      <c r="AH19" s="72"/>
      <c r="AI19" s="72"/>
      <c r="AJ19" s="72"/>
      <c r="AK19" s="72"/>
      <c r="AL19" s="72"/>
      <c r="AM19" s="72"/>
    </row>
    <row r="20" spans="2:39" x14ac:dyDescent="0.25">
      <c r="B20" s="41" t="str">
        <f>Usages!B11</f>
        <v xml:space="preserve">  07</v>
      </c>
      <c r="C20" s="47" t="str">
        <f>Usages!C11</f>
        <v>Usage</v>
      </c>
      <c r="D20" s="38">
        <f>IFERROR(Usages!Z11*Usages!D11,0)</f>
        <v>0</v>
      </c>
      <c r="E20" s="38">
        <f>IFERROR(Usages!AA11*Usages!E11,0)</f>
        <v>0</v>
      </c>
      <c r="F20" s="38">
        <f>IFERROR(Usages!AB11*Usages!F11,0)</f>
        <v>0</v>
      </c>
      <c r="G20" s="38">
        <f>IFERROR(Usages!AC11*Usages!G11,0)</f>
        <v>0</v>
      </c>
      <c r="H20" s="38">
        <f>IFERROR(Usages!AD11*Usages!H11,0)</f>
        <v>0</v>
      </c>
      <c r="I20" s="38">
        <f>IFERROR(Usages!AE11*Usages!I11,0)</f>
        <v>0</v>
      </c>
      <c r="J20" s="38">
        <f>IFERROR(Usages!AF11*Usages!J11,0)</f>
        <v>0</v>
      </c>
      <c r="K20" s="38">
        <f>IFERROR(Usages!AG11*Usages!K11,0)</f>
        <v>0</v>
      </c>
      <c r="L20" s="38">
        <f>IFERROR(Usages!AH11*Usages!L11,0)</f>
        <v>0</v>
      </c>
      <c r="M20" s="43"/>
      <c r="N20" s="48" t="str">
        <f>IFERROR(1-Usages!AJ11/D20,"")</f>
        <v/>
      </c>
      <c r="O20" s="48" t="str">
        <f>IFERROR(1-Usages!AK11/E20,"")</f>
        <v/>
      </c>
      <c r="P20" s="48" t="str">
        <f>IFERROR(1-Usages!AL11/F20,"")</f>
        <v/>
      </c>
      <c r="Q20" s="48" t="str">
        <f>IFERROR(1-Usages!AM11/G20,"")</f>
        <v/>
      </c>
      <c r="R20" s="48" t="str">
        <f>IFERROR(1-Usages!AN11/H20,"")</f>
        <v/>
      </c>
      <c r="S20" s="48" t="str">
        <f>IFERROR(1-Usages!AO11/I20,"")</f>
        <v/>
      </c>
      <c r="T20" s="48" t="str">
        <f>IFERROR(1-Usages!AP11/J20,"")</f>
        <v/>
      </c>
      <c r="U20" s="48" t="str">
        <f>IFERROR(1-Usages!AQ11/K20,"")</f>
        <v/>
      </c>
      <c r="V20" s="48" t="str">
        <f>IFERROR(1-Usages!AR11/L20,"")</f>
        <v/>
      </c>
      <c r="X20" s="48" t="str">
        <f>IFERROR((D20-Usages!AJ11)/Résultats_Indices!C$12,"")</f>
        <v/>
      </c>
      <c r="Y20" s="48" t="str">
        <f>IFERROR((E20-Usages!AK11)/Résultats_Indices!D$12,"")</f>
        <v/>
      </c>
      <c r="Z20" s="48" t="str">
        <f>IFERROR((F20-Usages!AL11)/Résultats_Indices!E$12,"")</f>
        <v/>
      </c>
      <c r="AA20" s="48" t="str">
        <f>IFERROR((G20-Usages!AM11)/Résultats_Indices!F$12,"")</f>
        <v/>
      </c>
      <c r="AB20" s="48" t="str">
        <f>IFERROR((H20-Usages!AN11)/Résultats_Indices!G$12,"")</f>
        <v/>
      </c>
      <c r="AC20" s="48" t="str">
        <f>IFERROR((I20-Usages!AO11)/Résultats_Indices!H$12,"")</f>
        <v/>
      </c>
      <c r="AD20" s="48" t="str">
        <f>IFERROR((J20-Usages!AP11)/Résultats_Indices!I$12,"")</f>
        <v/>
      </c>
      <c r="AE20" s="48" t="str">
        <f>IFERROR((K20-Usages!AQ11)/Résultats_Indices!J$12,"")</f>
        <v/>
      </c>
      <c r="AF20" s="48" t="str">
        <f>IFERROR((L20-Usages!AR11)/Résultats_Indices!K$12,"")</f>
        <v/>
      </c>
      <c r="AH20" s="72"/>
      <c r="AI20" s="72"/>
      <c r="AJ20" s="72"/>
      <c r="AK20" s="72"/>
      <c r="AL20" s="72"/>
      <c r="AM20" s="72"/>
    </row>
    <row r="21" spans="2:39" x14ac:dyDescent="0.25">
      <c r="B21" s="41" t="str">
        <f>Usages!B12</f>
        <v xml:space="preserve">  08</v>
      </c>
      <c r="C21" s="47" t="str">
        <f>Usages!C12</f>
        <v>Usage</v>
      </c>
      <c r="D21" s="38">
        <f>IFERROR(Usages!Z12*Usages!D12,0)</f>
        <v>0</v>
      </c>
      <c r="E21" s="38">
        <f>IFERROR(Usages!AA12*Usages!E12,0)</f>
        <v>0</v>
      </c>
      <c r="F21" s="38">
        <f>IFERROR(Usages!AB12*Usages!F12,0)</f>
        <v>0</v>
      </c>
      <c r="G21" s="38">
        <f>IFERROR(Usages!AC12*Usages!G12,0)</f>
        <v>0</v>
      </c>
      <c r="H21" s="38">
        <f>IFERROR(Usages!AD12*Usages!H12,0)</f>
        <v>0</v>
      </c>
      <c r="I21" s="38">
        <f>IFERROR(Usages!AE12*Usages!I12,0)</f>
        <v>0</v>
      </c>
      <c r="J21" s="38">
        <f>IFERROR(Usages!AF12*Usages!J12,0)</f>
        <v>0</v>
      </c>
      <c r="K21" s="38">
        <f>IFERROR(Usages!AG12*Usages!K12,0)</f>
        <v>0</v>
      </c>
      <c r="L21" s="38">
        <f>IFERROR(Usages!AH12*Usages!L12,0)</f>
        <v>0</v>
      </c>
      <c r="M21" s="43"/>
      <c r="N21" s="48" t="str">
        <f>IFERROR(1-Usages!AJ12/D21,"")</f>
        <v/>
      </c>
      <c r="O21" s="48" t="str">
        <f>IFERROR(1-Usages!AK12/E21,"")</f>
        <v/>
      </c>
      <c r="P21" s="48" t="str">
        <f>IFERROR(1-Usages!AL12/F21,"")</f>
        <v/>
      </c>
      <c r="Q21" s="48" t="str">
        <f>IFERROR(1-Usages!AM12/G21,"")</f>
        <v/>
      </c>
      <c r="R21" s="48" t="str">
        <f>IFERROR(1-Usages!AN12/H21,"")</f>
        <v/>
      </c>
      <c r="S21" s="48" t="str">
        <f>IFERROR(1-Usages!AO12/I21,"")</f>
        <v/>
      </c>
      <c r="T21" s="48" t="str">
        <f>IFERROR(1-Usages!AP12/J21,"")</f>
        <v/>
      </c>
      <c r="U21" s="48" t="str">
        <f>IFERROR(1-Usages!AQ12/K21,"")</f>
        <v/>
      </c>
      <c r="V21" s="48" t="str">
        <f>IFERROR(1-Usages!AR12/L21,"")</f>
        <v/>
      </c>
      <c r="X21" s="48" t="str">
        <f>IFERROR((D21-Usages!AJ12)/Résultats_Indices!C$12,"")</f>
        <v/>
      </c>
      <c r="Y21" s="48" t="str">
        <f>IFERROR((E21-Usages!AK12)/Résultats_Indices!D$12,"")</f>
        <v/>
      </c>
      <c r="Z21" s="48" t="str">
        <f>IFERROR((F21-Usages!AL12)/Résultats_Indices!E$12,"")</f>
        <v/>
      </c>
      <c r="AA21" s="48" t="str">
        <f>IFERROR((G21-Usages!AM12)/Résultats_Indices!F$12,"")</f>
        <v/>
      </c>
      <c r="AB21" s="48" t="str">
        <f>IFERROR((H21-Usages!AN12)/Résultats_Indices!G$12,"")</f>
        <v/>
      </c>
      <c r="AC21" s="48" t="str">
        <f>IFERROR((I21-Usages!AO12)/Résultats_Indices!H$12,"")</f>
        <v/>
      </c>
      <c r="AD21" s="48" t="str">
        <f>IFERROR((J21-Usages!AP12)/Résultats_Indices!I$12,"")</f>
        <v/>
      </c>
      <c r="AE21" s="48" t="str">
        <f>IFERROR((K21-Usages!AQ12)/Résultats_Indices!J$12,"")</f>
        <v/>
      </c>
      <c r="AF21" s="48" t="str">
        <f>IFERROR((L21-Usages!AR12)/Résultats_Indices!K$12,"")</f>
        <v/>
      </c>
      <c r="AH21" s="72"/>
      <c r="AI21" s="72"/>
      <c r="AJ21" s="72"/>
      <c r="AK21" s="72"/>
      <c r="AL21" s="72"/>
      <c r="AM21" s="72"/>
    </row>
    <row r="22" spans="2:39" x14ac:dyDescent="0.25">
      <c r="B22" s="41" t="str">
        <f>Usages!B13</f>
        <v xml:space="preserve">  09</v>
      </c>
      <c r="C22" s="47" t="str">
        <f>Usages!C13</f>
        <v>Usage</v>
      </c>
      <c r="D22" s="38">
        <f>IFERROR(Usages!Z13*Usages!D13,0)</f>
        <v>0</v>
      </c>
      <c r="E22" s="38">
        <f>IFERROR(Usages!AA13*Usages!E13,0)</f>
        <v>0</v>
      </c>
      <c r="F22" s="38">
        <f>IFERROR(Usages!AB13*Usages!F13,0)</f>
        <v>0</v>
      </c>
      <c r="G22" s="38">
        <f>IFERROR(Usages!AC13*Usages!G13,0)</f>
        <v>0</v>
      </c>
      <c r="H22" s="38">
        <f>IFERROR(Usages!AD13*Usages!H13,0)</f>
        <v>0</v>
      </c>
      <c r="I22" s="38">
        <f>IFERROR(Usages!AE13*Usages!I13,0)</f>
        <v>0</v>
      </c>
      <c r="J22" s="38">
        <f>IFERROR(Usages!AF13*Usages!J13,0)</f>
        <v>0</v>
      </c>
      <c r="K22" s="38">
        <f>IFERROR(Usages!AG13*Usages!K13,0)</f>
        <v>0</v>
      </c>
      <c r="L22" s="38">
        <f>IFERROR(Usages!AH13*Usages!L13,0)</f>
        <v>0</v>
      </c>
      <c r="M22" s="43"/>
      <c r="N22" s="48" t="str">
        <f>IFERROR(1-Usages!AJ13/D22,"")</f>
        <v/>
      </c>
      <c r="O22" s="48" t="str">
        <f>IFERROR(1-Usages!AK13/E22,"")</f>
        <v/>
      </c>
      <c r="P22" s="48" t="str">
        <f>IFERROR(1-Usages!AL13/F22,"")</f>
        <v/>
      </c>
      <c r="Q22" s="48" t="str">
        <f>IFERROR(1-Usages!AM13/G22,"")</f>
        <v/>
      </c>
      <c r="R22" s="48" t="str">
        <f>IFERROR(1-Usages!AN13/H22,"")</f>
        <v/>
      </c>
      <c r="S22" s="48" t="str">
        <f>IFERROR(1-Usages!AO13/I22,"")</f>
        <v/>
      </c>
      <c r="T22" s="48" t="str">
        <f>IFERROR(1-Usages!AP13/J22,"")</f>
        <v/>
      </c>
      <c r="U22" s="48" t="str">
        <f>IFERROR(1-Usages!AQ13/K22,"")</f>
        <v/>
      </c>
      <c r="V22" s="48" t="str">
        <f>IFERROR(1-Usages!AR13/L22,"")</f>
        <v/>
      </c>
      <c r="X22" s="48" t="str">
        <f>IFERROR((D22-Usages!AJ13)/Résultats_Indices!C$12,"")</f>
        <v/>
      </c>
      <c r="Y22" s="48" t="str">
        <f>IFERROR((E22-Usages!AK13)/Résultats_Indices!D$12,"")</f>
        <v/>
      </c>
      <c r="Z22" s="48" t="str">
        <f>IFERROR((F22-Usages!AL13)/Résultats_Indices!E$12,"")</f>
        <v/>
      </c>
      <c r="AA22" s="48" t="str">
        <f>IFERROR((G22-Usages!AM13)/Résultats_Indices!F$12,"")</f>
        <v/>
      </c>
      <c r="AB22" s="48" t="str">
        <f>IFERROR((H22-Usages!AN13)/Résultats_Indices!G$12,"")</f>
        <v/>
      </c>
      <c r="AC22" s="48" t="str">
        <f>IFERROR((I22-Usages!AO13)/Résultats_Indices!H$12,"")</f>
        <v/>
      </c>
      <c r="AD22" s="48" t="str">
        <f>IFERROR((J22-Usages!AP13)/Résultats_Indices!I$12,"")</f>
        <v/>
      </c>
      <c r="AE22" s="48" t="str">
        <f>IFERROR((K22-Usages!AQ13)/Résultats_Indices!J$12,"")</f>
        <v/>
      </c>
      <c r="AF22" s="48" t="str">
        <f>IFERROR((L22-Usages!AR13)/Résultats_Indices!K$12,"")</f>
        <v/>
      </c>
      <c r="AH22" s="72"/>
      <c r="AI22" s="72"/>
      <c r="AJ22" s="72"/>
      <c r="AK22" s="72"/>
      <c r="AL22" s="72"/>
      <c r="AM22" s="72"/>
    </row>
    <row r="23" spans="2:39" x14ac:dyDescent="0.25">
      <c r="B23" s="41" t="str">
        <f>Usages!B14</f>
        <v xml:space="preserve">  10</v>
      </c>
      <c r="C23" s="47" t="str">
        <f>Usages!C14</f>
        <v>Usage</v>
      </c>
      <c r="D23" s="38">
        <f>IFERROR(Usages!Z14*Usages!D14,0)</f>
        <v>0</v>
      </c>
      <c r="E23" s="38">
        <f>IFERROR(Usages!AA14*Usages!E14,0)</f>
        <v>0</v>
      </c>
      <c r="F23" s="38">
        <f>IFERROR(Usages!AB14*Usages!F14,0)</f>
        <v>0</v>
      </c>
      <c r="G23" s="38">
        <f>IFERROR(Usages!AC14*Usages!G14,0)</f>
        <v>0</v>
      </c>
      <c r="H23" s="38">
        <f>IFERROR(Usages!AD14*Usages!H14,0)</f>
        <v>0</v>
      </c>
      <c r="I23" s="38">
        <f>IFERROR(Usages!AE14*Usages!I14,0)</f>
        <v>0</v>
      </c>
      <c r="J23" s="38">
        <f>IFERROR(Usages!AF14*Usages!J14,0)</f>
        <v>0</v>
      </c>
      <c r="K23" s="38">
        <f>IFERROR(Usages!AG14*Usages!K14,0)</f>
        <v>0</v>
      </c>
      <c r="L23" s="38">
        <f>IFERROR(Usages!AH14*Usages!L14,0)</f>
        <v>0</v>
      </c>
      <c r="M23" s="43"/>
      <c r="N23" s="48" t="str">
        <f>IFERROR(1-Usages!AJ14/D23,"")</f>
        <v/>
      </c>
      <c r="O23" s="48" t="str">
        <f>IFERROR(1-Usages!AK14/E23,"")</f>
        <v/>
      </c>
      <c r="P23" s="48" t="str">
        <f>IFERROR(1-Usages!AL14/F23,"")</f>
        <v/>
      </c>
      <c r="Q23" s="48" t="str">
        <f>IFERROR(1-Usages!AM14/G23,"")</f>
        <v/>
      </c>
      <c r="R23" s="48" t="str">
        <f>IFERROR(1-Usages!AN14/H23,"")</f>
        <v/>
      </c>
      <c r="S23" s="48" t="str">
        <f>IFERROR(1-Usages!AO14/I23,"")</f>
        <v/>
      </c>
      <c r="T23" s="48" t="str">
        <f>IFERROR(1-Usages!AP14/J23,"")</f>
        <v/>
      </c>
      <c r="U23" s="48" t="str">
        <f>IFERROR(1-Usages!AQ14/K23,"")</f>
        <v/>
      </c>
      <c r="V23" s="48" t="str">
        <f>IFERROR(1-Usages!AR14/L23,"")</f>
        <v/>
      </c>
      <c r="X23" s="48" t="str">
        <f>IFERROR((D23-Usages!AJ14)/Résultats_Indices!C$12,"")</f>
        <v/>
      </c>
      <c r="Y23" s="48" t="str">
        <f>IFERROR((E23-Usages!AK14)/Résultats_Indices!D$12,"")</f>
        <v/>
      </c>
      <c r="Z23" s="48" t="str">
        <f>IFERROR((F23-Usages!AL14)/Résultats_Indices!E$12,"")</f>
        <v/>
      </c>
      <c r="AA23" s="48" t="str">
        <f>IFERROR((G23-Usages!AM14)/Résultats_Indices!F$12,"")</f>
        <v/>
      </c>
      <c r="AB23" s="48" t="str">
        <f>IFERROR((H23-Usages!AN14)/Résultats_Indices!G$12,"")</f>
        <v/>
      </c>
      <c r="AC23" s="48" t="str">
        <f>IFERROR((I23-Usages!AO14)/Résultats_Indices!H$12,"")</f>
        <v/>
      </c>
      <c r="AD23" s="48" t="str">
        <f>IFERROR((J23-Usages!AP14)/Résultats_Indices!I$12,"")</f>
        <v/>
      </c>
      <c r="AE23" s="48" t="str">
        <f>IFERROR((K23-Usages!AQ14)/Résultats_Indices!J$12,"")</f>
        <v/>
      </c>
      <c r="AF23" s="48" t="str">
        <f>IFERROR((L23-Usages!AR14)/Résultats_Indices!K$12,"")</f>
        <v/>
      </c>
      <c r="AH23" s="72"/>
      <c r="AI23" s="72"/>
      <c r="AJ23" s="72"/>
      <c r="AK23" s="72"/>
      <c r="AL23" s="72"/>
      <c r="AM23" s="72"/>
    </row>
    <row r="24" spans="2:39" x14ac:dyDescent="0.25">
      <c r="B24" s="41" t="str">
        <f>Usages!B15</f>
        <v xml:space="preserve">  11</v>
      </c>
      <c r="C24" s="47" t="str">
        <f>Usages!C15</f>
        <v>Usage</v>
      </c>
      <c r="D24" s="38">
        <f>IFERROR(Usages!Z15*Usages!D15,0)</f>
        <v>0</v>
      </c>
      <c r="E24" s="38">
        <f>IFERROR(Usages!AA15*Usages!E15,0)</f>
        <v>0</v>
      </c>
      <c r="F24" s="38">
        <f>IFERROR(Usages!AB15*Usages!F15,0)</f>
        <v>0</v>
      </c>
      <c r="G24" s="38">
        <f>IFERROR(Usages!AC15*Usages!G15,0)</f>
        <v>0</v>
      </c>
      <c r="H24" s="38">
        <f>IFERROR(Usages!AD15*Usages!H15,0)</f>
        <v>0</v>
      </c>
      <c r="I24" s="38">
        <f>IFERROR(Usages!AE15*Usages!I15,0)</f>
        <v>0</v>
      </c>
      <c r="J24" s="38">
        <f>IFERROR(Usages!AF15*Usages!J15,0)</f>
        <v>0</v>
      </c>
      <c r="K24" s="38">
        <f>IFERROR(Usages!AG15*Usages!K15,0)</f>
        <v>0</v>
      </c>
      <c r="L24" s="38">
        <f>IFERROR(Usages!AH15*Usages!L15,0)</f>
        <v>0</v>
      </c>
      <c r="M24" s="43"/>
      <c r="N24" s="48" t="str">
        <f>IFERROR(1-Usages!AJ15/D24,"")</f>
        <v/>
      </c>
      <c r="O24" s="48" t="str">
        <f>IFERROR(1-Usages!AK15/E24,"")</f>
        <v/>
      </c>
      <c r="P24" s="48" t="str">
        <f>IFERROR(1-Usages!AL15/F24,"")</f>
        <v/>
      </c>
      <c r="Q24" s="48" t="str">
        <f>IFERROR(1-Usages!AM15/G24,"")</f>
        <v/>
      </c>
      <c r="R24" s="48" t="str">
        <f>IFERROR(1-Usages!AN15/H24,"")</f>
        <v/>
      </c>
      <c r="S24" s="48" t="str">
        <f>IFERROR(1-Usages!AO15/I24,"")</f>
        <v/>
      </c>
      <c r="T24" s="48" t="str">
        <f>IFERROR(1-Usages!AP15/J24,"")</f>
        <v/>
      </c>
      <c r="U24" s="48" t="str">
        <f>IFERROR(1-Usages!AQ15/K24,"")</f>
        <v/>
      </c>
      <c r="V24" s="48" t="str">
        <f>IFERROR(1-Usages!AR15/L24,"")</f>
        <v/>
      </c>
      <c r="X24" s="48" t="str">
        <f>IFERROR((D24-Usages!AJ15)/Résultats_Indices!C$12,"")</f>
        <v/>
      </c>
      <c r="Y24" s="48" t="str">
        <f>IFERROR((E24-Usages!AK15)/Résultats_Indices!D$12,"")</f>
        <v/>
      </c>
      <c r="Z24" s="48" t="str">
        <f>IFERROR((F24-Usages!AL15)/Résultats_Indices!E$12,"")</f>
        <v/>
      </c>
      <c r="AA24" s="48" t="str">
        <f>IFERROR((G24-Usages!AM15)/Résultats_Indices!F$12,"")</f>
        <v/>
      </c>
      <c r="AB24" s="48" t="str">
        <f>IFERROR((H24-Usages!AN15)/Résultats_Indices!G$12,"")</f>
        <v/>
      </c>
      <c r="AC24" s="48" t="str">
        <f>IFERROR((I24-Usages!AO15)/Résultats_Indices!H$12,"")</f>
        <v/>
      </c>
      <c r="AD24" s="48" t="str">
        <f>IFERROR((J24-Usages!AP15)/Résultats_Indices!I$12,"")</f>
        <v/>
      </c>
      <c r="AE24" s="48" t="str">
        <f>IFERROR((K24-Usages!AQ15)/Résultats_Indices!J$12,"")</f>
        <v/>
      </c>
      <c r="AF24" s="48" t="str">
        <f>IFERROR((L24-Usages!AR15)/Résultats_Indices!K$12,"")</f>
        <v/>
      </c>
      <c r="AH24" s="72"/>
      <c r="AI24" s="72"/>
      <c r="AJ24" s="72"/>
      <c r="AK24" s="72"/>
      <c r="AL24" s="72"/>
      <c r="AM24" s="72"/>
    </row>
    <row r="25" spans="2:39" x14ac:dyDescent="0.25">
      <c r="B25" s="41" t="str">
        <f>Usages!B16</f>
        <v xml:space="preserve">  12</v>
      </c>
      <c r="C25" s="47" t="str">
        <f>Usages!C16</f>
        <v>Usage</v>
      </c>
      <c r="D25" s="38">
        <f>IFERROR(Usages!Z16*Usages!D16,0)</f>
        <v>0</v>
      </c>
      <c r="E25" s="38">
        <f>IFERROR(Usages!AA16*Usages!E16,0)</f>
        <v>0</v>
      </c>
      <c r="F25" s="38">
        <f>IFERROR(Usages!AB16*Usages!F16,0)</f>
        <v>0</v>
      </c>
      <c r="G25" s="38">
        <f>IFERROR(Usages!AC16*Usages!G16,0)</f>
        <v>0</v>
      </c>
      <c r="H25" s="38">
        <f>IFERROR(Usages!AD16*Usages!H16,0)</f>
        <v>0</v>
      </c>
      <c r="I25" s="38">
        <f>IFERROR(Usages!AE16*Usages!I16,0)</f>
        <v>0</v>
      </c>
      <c r="J25" s="38">
        <f>IFERROR(Usages!AF16*Usages!J16,0)</f>
        <v>0</v>
      </c>
      <c r="K25" s="38">
        <f>IFERROR(Usages!AG16*Usages!K16,0)</f>
        <v>0</v>
      </c>
      <c r="L25" s="38">
        <f>IFERROR(Usages!AH16*Usages!L16,0)</f>
        <v>0</v>
      </c>
      <c r="M25" s="43"/>
      <c r="N25" s="48" t="str">
        <f>IFERROR(1-Usages!AJ16/D25,"")</f>
        <v/>
      </c>
      <c r="O25" s="48" t="str">
        <f>IFERROR(1-Usages!AK16/E25,"")</f>
        <v/>
      </c>
      <c r="P25" s="48" t="str">
        <f>IFERROR(1-Usages!AL16/F25,"")</f>
        <v/>
      </c>
      <c r="Q25" s="48" t="str">
        <f>IFERROR(1-Usages!AM16/G25,"")</f>
        <v/>
      </c>
      <c r="R25" s="48" t="str">
        <f>IFERROR(1-Usages!AN16/H25,"")</f>
        <v/>
      </c>
      <c r="S25" s="48" t="str">
        <f>IFERROR(1-Usages!AO16/I25,"")</f>
        <v/>
      </c>
      <c r="T25" s="48" t="str">
        <f>IFERROR(1-Usages!AP16/J25,"")</f>
        <v/>
      </c>
      <c r="U25" s="48" t="str">
        <f>IFERROR(1-Usages!AQ16/K25,"")</f>
        <v/>
      </c>
      <c r="V25" s="48" t="str">
        <f>IFERROR(1-Usages!AR16/L25,"")</f>
        <v/>
      </c>
      <c r="X25" s="48" t="str">
        <f>IFERROR((D25-Usages!AJ16)/Résultats_Indices!C$12,"")</f>
        <v/>
      </c>
      <c r="Y25" s="48" t="str">
        <f>IFERROR((E25-Usages!AK16)/Résultats_Indices!D$12,"")</f>
        <v/>
      </c>
      <c r="Z25" s="48" t="str">
        <f>IFERROR((F25-Usages!AL16)/Résultats_Indices!E$12,"")</f>
        <v/>
      </c>
      <c r="AA25" s="48" t="str">
        <f>IFERROR((G25-Usages!AM16)/Résultats_Indices!F$12,"")</f>
        <v/>
      </c>
      <c r="AB25" s="48" t="str">
        <f>IFERROR((H25-Usages!AN16)/Résultats_Indices!G$12,"")</f>
        <v/>
      </c>
      <c r="AC25" s="48" t="str">
        <f>IFERROR((I25-Usages!AO16)/Résultats_Indices!H$12,"")</f>
        <v/>
      </c>
      <c r="AD25" s="48" t="str">
        <f>IFERROR((J25-Usages!AP16)/Résultats_Indices!I$12,"")</f>
        <v/>
      </c>
      <c r="AE25" s="48" t="str">
        <f>IFERROR((K25-Usages!AQ16)/Résultats_Indices!J$12,"")</f>
        <v/>
      </c>
      <c r="AF25" s="48" t="str">
        <f>IFERROR((L25-Usages!AR16)/Résultats_Indices!K$12,"")</f>
        <v/>
      </c>
      <c r="AH25" s="72"/>
      <c r="AI25" s="72"/>
      <c r="AJ25" s="72"/>
      <c r="AK25" s="72"/>
      <c r="AL25" s="72"/>
      <c r="AM25" s="72"/>
    </row>
    <row r="26" spans="2:39" x14ac:dyDescent="0.25">
      <c r="B26" s="41" t="str">
        <f>Usages!B17</f>
        <v xml:space="preserve">  13</v>
      </c>
      <c r="C26" s="47" t="str">
        <f>Usages!C17</f>
        <v>Usage</v>
      </c>
      <c r="D26" s="38">
        <f>IFERROR(Usages!Z17*Usages!D17,0)</f>
        <v>0</v>
      </c>
      <c r="E26" s="38">
        <f>IFERROR(Usages!AA17*Usages!E17,0)</f>
        <v>0</v>
      </c>
      <c r="F26" s="38">
        <f>IFERROR(Usages!AB17*Usages!F17,0)</f>
        <v>0</v>
      </c>
      <c r="G26" s="38">
        <f>IFERROR(Usages!AC17*Usages!G17,0)</f>
        <v>0</v>
      </c>
      <c r="H26" s="38">
        <f>IFERROR(Usages!AD17*Usages!H17,0)</f>
        <v>0</v>
      </c>
      <c r="I26" s="38">
        <f>IFERROR(Usages!AE17*Usages!I17,0)</f>
        <v>0</v>
      </c>
      <c r="J26" s="38">
        <f>IFERROR(Usages!AF17*Usages!J17,0)</f>
        <v>0</v>
      </c>
      <c r="K26" s="38">
        <f>IFERROR(Usages!AG17*Usages!K17,0)</f>
        <v>0</v>
      </c>
      <c r="L26" s="38">
        <f>IFERROR(Usages!AH17*Usages!L17,0)</f>
        <v>0</v>
      </c>
      <c r="M26" s="43"/>
      <c r="N26" s="48" t="str">
        <f>IFERROR(1-Usages!AJ17/D26,"")</f>
        <v/>
      </c>
      <c r="O26" s="48" t="str">
        <f>IFERROR(1-Usages!AK17/E26,"")</f>
        <v/>
      </c>
      <c r="P26" s="48" t="str">
        <f>IFERROR(1-Usages!AL17/F26,"")</f>
        <v/>
      </c>
      <c r="Q26" s="48" t="str">
        <f>IFERROR(1-Usages!AM17/G26,"")</f>
        <v/>
      </c>
      <c r="R26" s="48" t="str">
        <f>IFERROR(1-Usages!AN17/H26,"")</f>
        <v/>
      </c>
      <c r="S26" s="48" t="str">
        <f>IFERROR(1-Usages!AO17/I26,"")</f>
        <v/>
      </c>
      <c r="T26" s="48" t="str">
        <f>IFERROR(1-Usages!AP17/J26,"")</f>
        <v/>
      </c>
      <c r="U26" s="48" t="str">
        <f>IFERROR(1-Usages!AQ17/K26,"")</f>
        <v/>
      </c>
      <c r="V26" s="48" t="str">
        <f>IFERROR(1-Usages!AR17/L26,"")</f>
        <v/>
      </c>
      <c r="X26" s="48" t="str">
        <f>IFERROR((D26-Usages!AJ17)/Résultats_Indices!C$12,"")</f>
        <v/>
      </c>
      <c r="Y26" s="48" t="str">
        <f>IFERROR((E26-Usages!AK17)/Résultats_Indices!D$12,"")</f>
        <v/>
      </c>
      <c r="Z26" s="48" t="str">
        <f>IFERROR((F26-Usages!AL17)/Résultats_Indices!E$12,"")</f>
        <v/>
      </c>
      <c r="AA26" s="48" t="str">
        <f>IFERROR((G26-Usages!AM17)/Résultats_Indices!F$12,"")</f>
        <v/>
      </c>
      <c r="AB26" s="48" t="str">
        <f>IFERROR((H26-Usages!AN17)/Résultats_Indices!G$12,"")</f>
        <v/>
      </c>
      <c r="AC26" s="48" t="str">
        <f>IFERROR((I26-Usages!AO17)/Résultats_Indices!H$12,"")</f>
        <v/>
      </c>
      <c r="AD26" s="48" t="str">
        <f>IFERROR((J26-Usages!AP17)/Résultats_Indices!I$12,"")</f>
        <v/>
      </c>
      <c r="AE26" s="48" t="str">
        <f>IFERROR((K26-Usages!AQ17)/Résultats_Indices!J$12,"")</f>
        <v/>
      </c>
      <c r="AF26" s="48" t="str">
        <f>IFERROR((L26-Usages!AR17)/Résultats_Indices!K$12,"")</f>
        <v/>
      </c>
      <c r="AH26" s="72"/>
      <c r="AI26" s="72"/>
      <c r="AJ26" s="72"/>
      <c r="AK26" s="72"/>
      <c r="AL26" s="72"/>
      <c r="AM26" s="72"/>
    </row>
    <row r="27" spans="2:39" x14ac:dyDescent="0.25">
      <c r="B27" s="41" t="str">
        <f>Usages!B18</f>
        <v xml:space="preserve">  14</v>
      </c>
      <c r="C27" s="47" t="str">
        <f>Usages!C18</f>
        <v>Usage</v>
      </c>
      <c r="D27" s="38">
        <f>IFERROR(Usages!Z18*Usages!D18,0)</f>
        <v>0</v>
      </c>
      <c r="E27" s="38">
        <f>IFERROR(Usages!AA18*Usages!E18,0)</f>
        <v>0</v>
      </c>
      <c r="F27" s="38">
        <f>IFERROR(Usages!AB18*Usages!F18,0)</f>
        <v>0</v>
      </c>
      <c r="G27" s="38">
        <f>IFERROR(Usages!AC18*Usages!G18,0)</f>
        <v>0</v>
      </c>
      <c r="H27" s="38">
        <f>IFERROR(Usages!AD18*Usages!H18,0)</f>
        <v>0</v>
      </c>
      <c r="I27" s="38">
        <f>IFERROR(Usages!AE18*Usages!I18,0)</f>
        <v>0</v>
      </c>
      <c r="J27" s="38">
        <f>IFERROR(Usages!AF18*Usages!J18,0)</f>
        <v>0</v>
      </c>
      <c r="K27" s="38">
        <f>IFERROR(Usages!AG18*Usages!K18,0)</f>
        <v>0</v>
      </c>
      <c r="L27" s="38">
        <f>IFERROR(Usages!AH18*Usages!L18,0)</f>
        <v>0</v>
      </c>
      <c r="M27" s="43"/>
      <c r="N27" s="48" t="str">
        <f>IFERROR(1-Usages!AJ18/D27,"")</f>
        <v/>
      </c>
      <c r="O27" s="48" t="str">
        <f>IFERROR(1-Usages!AK18/E27,"")</f>
        <v/>
      </c>
      <c r="P27" s="48" t="str">
        <f>IFERROR(1-Usages!AL18/F27,"")</f>
        <v/>
      </c>
      <c r="Q27" s="48" t="str">
        <f>IFERROR(1-Usages!AM18/G27,"")</f>
        <v/>
      </c>
      <c r="R27" s="48" t="str">
        <f>IFERROR(1-Usages!AN18/H27,"")</f>
        <v/>
      </c>
      <c r="S27" s="48" t="str">
        <f>IFERROR(1-Usages!AO18/I27,"")</f>
        <v/>
      </c>
      <c r="T27" s="48" t="str">
        <f>IFERROR(1-Usages!AP18/J27,"")</f>
        <v/>
      </c>
      <c r="U27" s="48" t="str">
        <f>IFERROR(1-Usages!AQ18/K27,"")</f>
        <v/>
      </c>
      <c r="V27" s="48" t="str">
        <f>IFERROR(1-Usages!AR18/L27,"")</f>
        <v/>
      </c>
      <c r="X27" s="48" t="str">
        <f>IFERROR((D27-Usages!AJ18)/Résultats_Indices!C$12,"")</f>
        <v/>
      </c>
      <c r="Y27" s="48" t="str">
        <f>IFERROR((E27-Usages!AK18)/Résultats_Indices!D$12,"")</f>
        <v/>
      </c>
      <c r="Z27" s="48" t="str">
        <f>IFERROR((F27-Usages!AL18)/Résultats_Indices!E$12,"")</f>
        <v/>
      </c>
      <c r="AA27" s="48" t="str">
        <f>IFERROR((G27-Usages!AM18)/Résultats_Indices!F$12,"")</f>
        <v/>
      </c>
      <c r="AB27" s="48" t="str">
        <f>IFERROR((H27-Usages!AN18)/Résultats_Indices!G$12,"")</f>
        <v/>
      </c>
      <c r="AC27" s="48" t="str">
        <f>IFERROR((I27-Usages!AO18)/Résultats_Indices!H$12,"")</f>
        <v/>
      </c>
      <c r="AD27" s="48" t="str">
        <f>IFERROR((J27-Usages!AP18)/Résultats_Indices!I$12,"")</f>
        <v/>
      </c>
      <c r="AE27" s="48" t="str">
        <f>IFERROR((K27-Usages!AQ18)/Résultats_Indices!J$12,"")</f>
        <v/>
      </c>
      <c r="AF27" s="48" t="str">
        <f>IFERROR((L27-Usages!AR18)/Résultats_Indices!K$12,"")</f>
        <v/>
      </c>
      <c r="AH27" s="72"/>
      <c r="AI27" s="72"/>
      <c r="AJ27" s="72"/>
      <c r="AK27" s="72"/>
      <c r="AL27" s="72"/>
      <c r="AM27" s="72"/>
    </row>
    <row r="28" spans="2:39" x14ac:dyDescent="0.25">
      <c r="B28" s="41" t="str">
        <f>Usages!B19</f>
        <v xml:space="preserve">  15</v>
      </c>
      <c r="C28" s="47" t="str">
        <f>Usages!C19</f>
        <v>Usage</v>
      </c>
      <c r="D28" s="38">
        <f>IFERROR(Usages!Z19*Usages!D19,0)</f>
        <v>0</v>
      </c>
      <c r="E28" s="38">
        <f>IFERROR(Usages!AA19*Usages!E19,0)</f>
        <v>0</v>
      </c>
      <c r="F28" s="38">
        <f>IFERROR(Usages!AB19*Usages!F19,0)</f>
        <v>0</v>
      </c>
      <c r="G28" s="38">
        <f>IFERROR(Usages!AC19*Usages!G19,0)</f>
        <v>0</v>
      </c>
      <c r="H28" s="38">
        <f>IFERROR(Usages!AD19*Usages!H19,0)</f>
        <v>0</v>
      </c>
      <c r="I28" s="38">
        <f>IFERROR(Usages!AE19*Usages!I19,0)</f>
        <v>0</v>
      </c>
      <c r="J28" s="38">
        <f>IFERROR(Usages!AF19*Usages!J19,0)</f>
        <v>0</v>
      </c>
      <c r="K28" s="38">
        <f>IFERROR(Usages!AG19*Usages!K19,0)</f>
        <v>0</v>
      </c>
      <c r="L28" s="38">
        <f>IFERROR(Usages!AH19*Usages!L19,0)</f>
        <v>0</v>
      </c>
      <c r="M28" s="43"/>
      <c r="N28" s="48" t="str">
        <f>IFERROR(1-Usages!AJ19/D28,"")</f>
        <v/>
      </c>
      <c r="O28" s="48" t="str">
        <f>IFERROR(1-Usages!AK19/E28,"")</f>
        <v/>
      </c>
      <c r="P28" s="48" t="str">
        <f>IFERROR(1-Usages!AL19/F28,"")</f>
        <v/>
      </c>
      <c r="Q28" s="48" t="str">
        <f>IFERROR(1-Usages!AM19/G28,"")</f>
        <v/>
      </c>
      <c r="R28" s="48" t="str">
        <f>IFERROR(1-Usages!AN19/H28,"")</f>
        <v/>
      </c>
      <c r="S28" s="48" t="str">
        <f>IFERROR(1-Usages!AO19/I28,"")</f>
        <v/>
      </c>
      <c r="T28" s="48" t="str">
        <f>IFERROR(1-Usages!AP19/J28,"")</f>
        <v/>
      </c>
      <c r="U28" s="48" t="str">
        <f>IFERROR(1-Usages!AQ19/K28,"")</f>
        <v/>
      </c>
      <c r="V28" s="48" t="str">
        <f>IFERROR(1-Usages!AR19/L28,"")</f>
        <v/>
      </c>
      <c r="X28" s="48" t="str">
        <f>IFERROR((D28-Usages!AJ19)/Résultats_Indices!C$12,"")</f>
        <v/>
      </c>
      <c r="Y28" s="48" t="str">
        <f>IFERROR((E28-Usages!AK19)/Résultats_Indices!D$12,"")</f>
        <v/>
      </c>
      <c r="Z28" s="48" t="str">
        <f>IFERROR((F28-Usages!AL19)/Résultats_Indices!E$12,"")</f>
        <v/>
      </c>
      <c r="AA28" s="48" t="str">
        <f>IFERROR((G28-Usages!AM19)/Résultats_Indices!F$12,"")</f>
        <v/>
      </c>
      <c r="AB28" s="48" t="str">
        <f>IFERROR((H28-Usages!AN19)/Résultats_Indices!G$12,"")</f>
        <v/>
      </c>
      <c r="AC28" s="48" t="str">
        <f>IFERROR((I28-Usages!AO19)/Résultats_Indices!H$12,"")</f>
        <v/>
      </c>
      <c r="AD28" s="48" t="str">
        <f>IFERROR((J28-Usages!AP19)/Résultats_Indices!I$12,"")</f>
        <v/>
      </c>
      <c r="AE28" s="48" t="str">
        <f>IFERROR((K28-Usages!AQ19)/Résultats_Indices!J$12,"")</f>
        <v/>
      </c>
      <c r="AF28" s="48" t="str">
        <f>IFERROR((L28-Usages!AR19)/Résultats_Indices!K$12,"")</f>
        <v/>
      </c>
      <c r="AH28" s="72"/>
      <c r="AI28" s="72"/>
      <c r="AJ28" s="72"/>
      <c r="AK28" s="72"/>
      <c r="AL28" s="72"/>
      <c r="AM28" s="72"/>
    </row>
    <row r="29" spans="2:39" x14ac:dyDescent="0.25">
      <c r="B29" s="41" t="str">
        <f>Usages!B20</f>
        <v xml:space="preserve">  16</v>
      </c>
      <c r="C29" s="47" t="str">
        <f>Usages!C20</f>
        <v>Usage</v>
      </c>
      <c r="D29" s="38">
        <f>IFERROR(Usages!Z20*Usages!D20,0)</f>
        <v>0</v>
      </c>
      <c r="E29" s="38">
        <f>IFERROR(Usages!AA20*Usages!E20,0)</f>
        <v>0</v>
      </c>
      <c r="F29" s="38">
        <f>IFERROR(Usages!AB20*Usages!F20,0)</f>
        <v>0</v>
      </c>
      <c r="G29" s="38">
        <f>IFERROR(Usages!AC20*Usages!G20,0)</f>
        <v>0</v>
      </c>
      <c r="H29" s="38">
        <f>IFERROR(Usages!AD20*Usages!H20,0)</f>
        <v>0</v>
      </c>
      <c r="I29" s="38">
        <f>IFERROR(Usages!AE20*Usages!I20,0)</f>
        <v>0</v>
      </c>
      <c r="J29" s="38">
        <f>IFERROR(Usages!AF20*Usages!J20,0)</f>
        <v>0</v>
      </c>
      <c r="K29" s="38">
        <f>IFERROR(Usages!AG20*Usages!K20,0)</f>
        <v>0</v>
      </c>
      <c r="L29" s="38">
        <f>IFERROR(Usages!AH20*Usages!L20,0)</f>
        <v>0</v>
      </c>
      <c r="M29" s="43"/>
      <c r="N29" s="48" t="str">
        <f>IFERROR(1-Usages!AJ20/D29,"")</f>
        <v/>
      </c>
      <c r="O29" s="48" t="str">
        <f>IFERROR(1-Usages!AK20/E29,"")</f>
        <v/>
      </c>
      <c r="P29" s="48" t="str">
        <f>IFERROR(1-Usages!AL20/F29,"")</f>
        <v/>
      </c>
      <c r="Q29" s="48" t="str">
        <f>IFERROR(1-Usages!AM20/G29,"")</f>
        <v/>
      </c>
      <c r="R29" s="48" t="str">
        <f>IFERROR(1-Usages!AN20/H29,"")</f>
        <v/>
      </c>
      <c r="S29" s="48" t="str">
        <f>IFERROR(1-Usages!AO20/I29,"")</f>
        <v/>
      </c>
      <c r="T29" s="48" t="str">
        <f>IFERROR(1-Usages!AP20/J29,"")</f>
        <v/>
      </c>
      <c r="U29" s="48" t="str">
        <f>IFERROR(1-Usages!AQ20/K29,"")</f>
        <v/>
      </c>
      <c r="V29" s="48" t="str">
        <f>IFERROR(1-Usages!AR20/L29,"")</f>
        <v/>
      </c>
      <c r="X29" s="48" t="str">
        <f>IFERROR((D29-Usages!AJ20)/Résultats_Indices!C$12,"")</f>
        <v/>
      </c>
      <c r="Y29" s="48" t="str">
        <f>IFERROR((E29-Usages!AK20)/Résultats_Indices!D$12,"")</f>
        <v/>
      </c>
      <c r="Z29" s="48" t="str">
        <f>IFERROR((F29-Usages!AL20)/Résultats_Indices!E$12,"")</f>
        <v/>
      </c>
      <c r="AA29" s="48" t="str">
        <f>IFERROR((G29-Usages!AM20)/Résultats_Indices!F$12,"")</f>
        <v/>
      </c>
      <c r="AB29" s="48" t="str">
        <f>IFERROR((H29-Usages!AN20)/Résultats_Indices!G$12,"")</f>
        <v/>
      </c>
      <c r="AC29" s="48" t="str">
        <f>IFERROR((I29-Usages!AO20)/Résultats_Indices!H$12,"")</f>
        <v/>
      </c>
      <c r="AD29" s="48" t="str">
        <f>IFERROR((J29-Usages!AP20)/Résultats_Indices!I$12,"")</f>
        <v/>
      </c>
      <c r="AE29" s="48" t="str">
        <f>IFERROR((K29-Usages!AQ20)/Résultats_Indices!J$12,"")</f>
        <v/>
      </c>
      <c r="AF29" s="48" t="str">
        <f>IFERROR((L29-Usages!AR20)/Résultats_Indices!K$12,"")</f>
        <v/>
      </c>
      <c r="AH29" s="72"/>
      <c r="AI29" s="72"/>
      <c r="AJ29" s="72"/>
      <c r="AK29" s="72"/>
      <c r="AL29" s="72"/>
      <c r="AM29" s="72"/>
    </row>
    <row r="30" spans="2:39" x14ac:dyDescent="0.25">
      <c r="B30" s="41" t="str">
        <f>Usages!B21</f>
        <v xml:space="preserve">  17</v>
      </c>
      <c r="C30" s="47" t="str">
        <f>Usages!C21</f>
        <v>Usage</v>
      </c>
      <c r="D30" s="38">
        <f>IFERROR(Usages!Z21*Usages!D21,0)</f>
        <v>0</v>
      </c>
      <c r="E30" s="38">
        <f>IFERROR(Usages!AA21*Usages!E21,0)</f>
        <v>0</v>
      </c>
      <c r="F30" s="38">
        <f>IFERROR(Usages!AB21*Usages!F21,0)</f>
        <v>0</v>
      </c>
      <c r="G30" s="38">
        <f>IFERROR(Usages!AC21*Usages!G21,0)</f>
        <v>0</v>
      </c>
      <c r="H30" s="38">
        <f>IFERROR(Usages!AD21*Usages!H21,0)</f>
        <v>0</v>
      </c>
      <c r="I30" s="38">
        <f>IFERROR(Usages!AE21*Usages!I21,0)</f>
        <v>0</v>
      </c>
      <c r="J30" s="38">
        <f>IFERROR(Usages!AF21*Usages!J21,0)</f>
        <v>0</v>
      </c>
      <c r="K30" s="38">
        <f>IFERROR(Usages!AG21*Usages!K21,0)</f>
        <v>0</v>
      </c>
      <c r="L30" s="38">
        <f>IFERROR(Usages!AH21*Usages!L21,0)</f>
        <v>0</v>
      </c>
      <c r="M30" s="43"/>
      <c r="N30" s="48" t="str">
        <f>IFERROR(1-Usages!AJ21/D30,"")</f>
        <v/>
      </c>
      <c r="O30" s="48" t="str">
        <f>IFERROR(1-Usages!AK21/E30,"")</f>
        <v/>
      </c>
      <c r="P30" s="48" t="str">
        <f>IFERROR(1-Usages!AL21/F30,"")</f>
        <v/>
      </c>
      <c r="Q30" s="48" t="str">
        <f>IFERROR(1-Usages!AM21/G30,"")</f>
        <v/>
      </c>
      <c r="R30" s="48" t="str">
        <f>IFERROR(1-Usages!AN21/H30,"")</f>
        <v/>
      </c>
      <c r="S30" s="48" t="str">
        <f>IFERROR(1-Usages!AO21/I30,"")</f>
        <v/>
      </c>
      <c r="T30" s="48" t="str">
        <f>IFERROR(1-Usages!AP21/J30,"")</f>
        <v/>
      </c>
      <c r="U30" s="48" t="str">
        <f>IFERROR(1-Usages!AQ21/K30,"")</f>
        <v/>
      </c>
      <c r="V30" s="48" t="str">
        <f>IFERROR(1-Usages!AR21/L30,"")</f>
        <v/>
      </c>
      <c r="X30" s="48" t="str">
        <f>IFERROR((D30-Usages!AJ21)/Résultats_Indices!C$12,"")</f>
        <v/>
      </c>
      <c r="Y30" s="48" t="str">
        <f>IFERROR((E30-Usages!AK21)/Résultats_Indices!D$12,"")</f>
        <v/>
      </c>
      <c r="Z30" s="48" t="str">
        <f>IFERROR((F30-Usages!AL21)/Résultats_Indices!E$12,"")</f>
        <v/>
      </c>
      <c r="AA30" s="48" t="str">
        <f>IFERROR((G30-Usages!AM21)/Résultats_Indices!F$12,"")</f>
        <v/>
      </c>
      <c r="AB30" s="48" t="str">
        <f>IFERROR((H30-Usages!AN21)/Résultats_Indices!G$12,"")</f>
        <v/>
      </c>
      <c r="AC30" s="48" t="str">
        <f>IFERROR((I30-Usages!AO21)/Résultats_Indices!H$12,"")</f>
        <v/>
      </c>
      <c r="AD30" s="48" t="str">
        <f>IFERROR((J30-Usages!AP21)/Résultats_Indices!I$12,"")</f>
        <v/>
      </c>
      <c r="AE30" s="48" t="str">
        <f>IFERROR((K30-Usages!AQ21)/Résultats_Indices!J$12,"")</f>
        <v/>
      </c>
      <c r="AF30" s="48" t="str">
        <f>IFERROR((L30-Usages!AR21)/Résultats_Indices!K$12,"")</f>
        <v/>
      </c>
      <c r="AH30" s="72"/>
      <c r="AI30" s="72"/>
      <c r="AJ30" s="72"/>
      <c r="AK30" s="72"/>
      <c r="AL30" s="72"/>
      <c r="AM30" s="72"/>
    </row>
    <row r="31" spans="2:39" x14ac:dyDescent="0.25">
      <c r="B31" s="41" t="str">
        <f>Usages!B22</f>
        <v xml:space="preserve">  18</v>
      </c>
      <c r="C31" s="47" t="str">
        <f>Usages!C22</f>
        <v>Usage</v>
      </c>
      <c r="D31" s="38">
        <f>IFERROR(Usages!Z22*Usages!D22,0)</f>
        <v>0</v>
      </c>
      <c r="E31" s="38">
        <f>IFERROR(Usages!AA22*Usages!E22,0)</f>
        <v>0</v>
      </c>
      <c r="F31" s="38">
        <f>IFERROR(Usages!AB22*Usages!F22,0)</f>
        <v>0</v>
      </c>
      <c r="G31" s="38">
        <f>IFERROR(Usages!AC22*Usages!G22,0)</f>
        <v>0</v>
      </c>
      <c r="H31" s="38">
        <f>IFERROR(Usages!AD22*Usages!H22,0)</f>
        <v>0</v>
      </c>
      <c r="I31" s="38">
        <f>IFERROR(Usages!AE22*Usages!I22,0)</f>
        <v>0</v>
      </c>
      <c r="J31" s="38">
        <f>IFERROR(Usages!AF22*Usages!J22,0)</f>
        <v>0</v>
      </c>
      <c r="K31" s="38">
        <f>IFERROR(Usages!AG22*Usages!K22,0)</f>
        <v>0</v>
      </c>
      <c r="L31" s="38">
        <f>IFERROR(Usages!AH22*Usages!L22,0)</f>
        <v>0</v>
      </c>
      <c r="M31" s="43"/>
      <c r="N31" s="48" t="str">
        <f>IFERROR(1-Usages!AJ22/D31,"")</f>
        <v/>
      </c>
      <c r="O31" s="48" t="str">
        <f>IFERROR(1-Usages!AK22/E31,"")</f>
        <v/>
      </c>
      <c r="P31" s="48" t="str">
        <f>IFERROR(1-Usages!AL22/F31,"")</f>
        <v/>
      </c>
      <c r="Q31" s="48" t="str">
        <f>IFERROR(1-Usages!AM22/G31,"")</f>
        <v/>
      </c>
      <c r="R31" s="48" t="str">
        <f>IFERROR(1-Usages!AN22/H31,"")</f>
        <v/>
      </c>
      <c r="S31" s="48" t="str">
        <f>IFERROR(1-Usages!AO22/I31,"")</f>
        <v/>
      </c>
      <c r="T31" s="48" t="str">
        <f>IFERROR(1-Usages!AP22/J31,"")</f>
        <v/>
      </c>
      <c r="U31" s="48" t="str">
        <f>IFERROR(1-Usages!AQ22/K31,"")</f>
        <v/>
      </c>
      <c r="V31" s="48" t="str">
        <f>IFERROR(1-Usages!AR22/L31,"")</f>
        <v/>
      </c>
      <c r="X31" s="48" t="str">
        <f>IFERROR((D31-Usages!AJ22)/Résultats_Indices!C$12,"")</f>
        <v/>
      </c>
      <c r="Y31" s="48" t="str">
        <f>IFERROR((E31-Usages!AK22)/Résultats_Indices!D$12,"")</f>
        <v/>
      </c>
      <c r="Z31" s="48" t="str">
        <f>IFERROR((F31-Usages!AL22)/Résultats_Indices!E$12,"")</f>
        <v/>
      </c>
      <c r="AA31" s="48" t="str">
        <f>IFERROR((G31-Usages!AM22)/Résultats_Indices!F$12,"")</f>
        <v/>
      </c>
      <c r="AB31" s="48" t="str">
        <f>IFERROR((H31-Usages!AN22)/Résultats_Indices!G$12,"")</f>
        <v/>
      </c>
      <c r="AC31" s="48" t="str">
        <f>IFERROR((I31-Usages!AO22)/Résultats_Indices!H$12,"")</f>
        <v/>
      </c>
      <c r="AD31" s="48" t="str">
        <f>IFERROR((J31-Usages!AP22)/Résultats_Indices!I$12,"")</f>
        <v/>
      </c>
      <c r="AE31" s="48" t="str">
        <f>IFERROR((K31-Usages!AQ22)/Résultats_Indices!J$12,"")</f>
        <v/>
      </c>
      <c r="AF31" s="48" t="str">
        <f>IFERROR((L31-Usages!AR22)/Résultats_Indices!K$12,"")</f>
        <v/>
      </c>
      <c r="AH31" s="72"/>
      <c r="AI31" s="72"/>
      <c r="AJ31" s="72"/>
      <c r="AK31" s="72"/>
      <c r="AL31" s="72"/>
      <c r="AM31" s="72"/>
    </row>
    <row r="32" spans="2:39" x14ac:dyDescent="0.25">
      <c r="B32" s="41" t="str">
        <f>Usages!B23</f>
        <v xml:space="preserve">  19</v>
      </c>
      <c r="C32" s="47" t="str">
        <f>Usages!C23</f>
        <v>Usage</v>
      </c>
      <c r="D32" s="38">
        <f>IFERROR(Usages!Z23*Usages!D23,0)</f>
        <v>0</v>
      </c>
      <c r="E32" s="38">
        <f>IFERROR(Usages!AA23*Usages!E23,0)</f>
        <v>0</v>
      </c>
      <c r="F32" s="38">
        <f>IFERROR(Usages!AB23*Usages!F23,0)</f>
        <v>0</v>
      </c>
      <c r="G32" s="38">
        <f>IFERROR(Usages!AC23*Usages!G23,0)</f>
        <v>0</v>
      </c>
      <c r="H32" s="38">
        <f>IFERROR(Usages!AD23*Usages!H23,0)</f>
        <v>0</v>
      </c>
      <c r="I32" s="38">
        <f>IFERROR(Usages!AE23*Usages!I23,0)</f>
        <v>0</v>
      </c>
      <c r="J32" s="38">
        <f>IFERROR(Usages!AF23*Usages!J23,0)</f>
        <v>0</v>
      </c>
      <c r="K32" s="38">
        <f>IFERROR(Usages!AG23*Usages!K23,0)</f>
        <v>0</v>
      </c>
      <c r="L32" s="38">
        <f>IFERROR(Usages!AH23*Usages!L23,0)</f>
        <v>0</v>
      </c>
      <c r="M32" s="43"/>
      <c r="N32" s="48" t="str">
        <f>IFERROR(1-Usages!AJ23/D32,"")</f>
        <v/>
      </c>
      <c r="O32" s="48" t="str">
        <f>IFERROR(1-Usages!AK23/E32,"")</f>
        <v/>
      </c>
      <c r="P32" s="48" t="str">
        <f>IFERROR(1-Usages!AL23/F32,"")</f>
        <v/>
      </c>
      <c r="Q32" s="48" t="str">
        <f>IFERROR(1-Usages!AM23/G32,"")</f>
        <v/>
      </c>
      <c r="R32" s="48" t="str">
        <f>IFERROR(1-Usages!AN23/H32,"")</f>
        <v/>
      </c>
      <c r="S32" s="48" t="str">
        <f>IFERROR(1-Usages!AO23/I32,"")</f>
        <v/>
      </c>
      <c r="T32" s="48" t="str">
        <f>IFERROR(1-Usages!AP23/J32,"")</f>
        <v/>
      </c>
      <c r="U32" s="48" t="str">
        <f>IFERROR(1-Usages!AQ23/K32,"")</f>
        <v/>
      </c>
      <c r="V32" s="48" t="str">
        <f>IFERROR(1-Usages!AR23/L32,"")</f>
        <v/>
      </c>
      <c r="X32" s="48" t="str">
        <f>IFERROR((D32-Usages!AJ23)/Résultats_Indices!C$12,"")</f>
        <v/>
      </c>
      <c r="Y32" s="48" t="str">
        <f>IFERROR((E32-Usages!AK23)/Résultats_Indices!D$12,"")</f>
        <v/>
      </c>
      <c r="Z32" s="48" t="str">
        <f>IFERROR((F32-Usages!AL23)/Résultats_Indices!E$12,"")</f>
        <v/>
      </c>
      <c r="AA32" s="48" t="str">
        <f>IFERROR((G32-Usages!AM23)/Résultats_Indices!F$12,"")</f>
        <v/>
      </c>
      <c r="AB32" s="48" t="str">
        <f>IFERROR((H32-Usages!AN23)/Résultats_Indices!G$12,"")</f>
        <v/>
      </c>
      <c r="AC32" s="48" t="str">
        <f>IFERROR((I32-Usages!AO23)/Résultats_Indices!H$12,"")</f>
        <v/>
      </c>
      <c r="AD32" s="48" t="str">
        <f>IFERROR((J32-Usages!AP23)/Résultats_Indices!I$12,"")</f>
        <v/>
      </c>
      <c r="AE32" s="48" t="str">
        <f>IFERROR((K32-Usages!AQ23)/Résultats_Indices!J$12,"")</f>
        <v/>
      </c>
      <c r="AF32" s="48" t="str">
        <f>IFERROR((L32-Usages!AR23)/Résultats_Indices!K$12,"")</f>
        <v/>
      </c>
      <c r="AH32" s="72"/>
      <c r="AI32" s="72"/>
      <c r="AJ32" s="72"/>
      <c r="AK32" s="72"/>
      <c r="AL32" s="72"/>
      <c r="AM32" s="72"/>
    </row>
    <row r="33" spans="2:39" x14ac:dyDescent="0.25">
      <c r="B33" s="41" t="str">
        <f>Usages!B24</f>
        <v xml:space="preserve">  20</v>
      </c>
      <c r="C33" s="47" t="str">
        <f>Usages!C24</f>
        <v>Usage</v>
      </c>
      <c r="D33" s="38">
        <f>IFERROR(Usages!Z24*Usages!D24,0)</f>
        <v>0</v>
      </c>
      <c r="E33" s="38">
        <f>IFERROR(Usages!AA24*Usages!E24,0)</f>
        <v>0</v>
      </c>
      <c r="F33" s="38">
        <f>IFERROR(Usages!AB24*Usages!F24,0)</f>
        <v>0</v>
      </c>
      <c r="G33" s="38">
        <f>IFERROR(Usages!AC24*Usages!G24,0)</f>
        <v>0</v>
      </c>
      <c r="H33" s="38">
        <f>IFERROR(Usages!AD24*Usages!H24,0)</f>
        <v>0</v>
      </c>
      <c r="I33" s="38">
        <f>IFERROR(Usages!AE24*Usages!I24,0)</f>
        <v>0</v>
      </c>
      <c r="J33" s="38">
        <f>IFERROR(Usages!AF24*Usages!J24,0)</f>
        <v>0</v>
      </c>
      <c r="K33" s="38">
        <f>IFERROR(Usages!AG24*Usages!K24,0)</f>
        <v>0</v>
      </c>
      <c r="L33" s="38">
        <f>IFERROR(Usages!AH24*Usages!L24,0)</f>
        <v>0</v>
      </c>
      <c r="M33" s="43"/>
      <c r="N33" s="48" t="str">
        <f>IFERROR(1-Usages!AJ24/D33,"")</f>
        <v/>
      </c>
      <c r="O33" s="48" t="str">
        <f>IFERROR(1-Usages!AK24/E33,"")</f>
        <v/>
      </c>
      <c r="P33" s="48" t="str">
        <f>IFERROR(1-Usages!AL24/F33,"")</f>
        <v/>
      </c>
      <c r="Q33" s="48" t="str">
        <f>IFERROR(1-Usages!AM24/G33,"")</f>
        <v/>
      </c>
      <c r="R33" s="48" t="str">
        <f>IFERROR(1-Usages!AN24/H33,"")</f>
        <v/>
      </c>
      <c r="S33" s="48" t="str">
        <f>IFERROR(1-Usages!AO24/I33,"")</f>
        <v/>
      </c>
      <c r="T33" s="48" t="str">
        <f>IFERROR(1-Usages!AP24/J33,"")</f>
        <v/>
      </c>
      <c r="U33" s="48" t="str">
        <f>IFERROR(1-Usages!AQ24/K33,"")</f>
        <v/>
      </c>
      <c r="V33" s="48" t="str">
        <f>IFERROR(1-Usages!AR24/L33,"")</f>
        <v/>
      </c>
      <c r="X33" s="48" t="str">
        <f>IFERROR((D33-Usages!AJ24)/Résultats_Indices!C$12,"")</f>
        <v/>
      </c>
      <c r="Y33" s="48" t="str">
        <f>IFERROR((E33-Usages!AK24)/Résultats_Indices!D$12,"")</f>
        <v/>
      </c>
      <c r="Z33" s="48" t="str">
        <f>IFERROR((F33-Usages!AL24)/Résultats_Indices!E$12,"")</f>
        <v/>
      </c>
      <c r="AA33" s="48" t="str">
        <f>IFERROR((G33-Usages!AM24)/Résultats_Indices!F$12,"")</f>
        <v/>
      </c>
      <c r="AB33" s="48" t="str">
        <f>IFERROR((H33-Usages!AN24)/Résultats_Indices!G$12,"")</f>
        <v/>
      </c>
      <c r="AC33" s="48" t="str">
        <f>IFERROR((I33-Usages!AO24)/Résultats_Indices!H$12,"")</f>
        <v/>
      </c>
      <c r="AD33" s="48" t="str">
        <f>IFERROR((J33-Usages!AP24)/Résultats_Indices!I$12,"")</f>
        <v/>
      </c>
      <c r="AE33" s="48" t="str">
        <f>IFERROR((K33-Usages!AQ24)/Résultats_Indices!J$12,"")</f>
        <v/>
      </c>
      <c r="AF33" s="48" t="str">
        <f>IFERROR((L33-Usages!AR24)/Résultats_Indices!K$12,"")</f>
        <v/>
      </c>
      <c r="AH33" s="72"/>
      <c r="AI33" s="72"/>
      <c r="AJ33" s="72"/>
      <c r="AK33" s="72"/>
      <c r="AL33" s="72"/>
      <c r="AM33" s="72"/>
    </row>
    <row r="34" spans="2:39" x14ac:dyDescent="0.25">
      <c r="AH34" s="54"/>
      <c r="AI34" s="54"/>
      <c r="AJ34" s="54"/>
      <c r="AK34" s="54"/>
    </row>
    <row r="35" spans="2:39" x14ac:dyDescent="0.25">
      <c r="AH35" s="54"/>
      <c r="AI35" s="54"/>
      <c r="AJ35" s="54"/>
      <c r="AK35" s="54"/>
    </row>
  </sheetData>
  <mergeCells count="3">
    <mergeCell ref="D12:L12"/>
    <mergeCell ref="N12:V12"/>
    <mergeCell ref="X12:AF12"/>
  </mergeCells>
  <conditionalFormatting sqref="N14:V33">
    <cfRule type="dataBar" priority="2">
      <dataBar>
        <cfvo type="min"/>
        <cfvo type="max"/>
        <color rgb="FF63C384"/>
      </dataBar>
      <extLst>
        <ext xmlns:x14="http://schemas.microsoft.com/office/spreadsheetml/2009/9/main" uri="{B025F937-C7B1-47D3-B67F-A62EFF666E3E}">
          <x14:id>{6C47A41F-35E9-4E06-AA62-B3527FA82436}</x14:id>
        </ext>
      </extLst>
    </cfRule>
  </conditionalFormatting>
  <conditionalFormatting sqref="X14:AF33">
    <cfRule type="dataBar" priority="1">
      <dataBar>
        <cfvo type="min"/>
        <cfvo type="max"/>
        <color rgb="FF638EC6"/>
      </dataBar>
      <extLst>
        <ext xmlns:x14="http://schemas.microsoft.com/office/spreadsheetml/2009/9/main" uri="{B025F937-C7B1-47D3-B67F-A62EFF666E3E}">
          <x14:id>{622C793F-0647-437F-801E-86BF357A4DCA}</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6C47A41F-35E9-4E06-AA62-B3527FA82436}">
            <x14:dataBar minLength="0" maxLength="100" border="1" negativeBarBorderColorSameAsPositive="0">
              <x14:cfvo type="autoMin"/>
              <x14:cfvo type="autoMax"/>
              <x14:borderColor rgb="FF63C384"/>
              <x14:negativeFillColor rgb="FFFF0000"/>
              <x14:negativeBorderColor rgb="FFFF0000"/>
              <x14:axisColor rgb="FF000000"/>
            </x14:dataBar>
          </x14:cfRule>
          <xm:sqref>N14:V33</xm:sqref>
        </x14:conditionalFormatting>
        <x14:conditionalFormatting xmlns:xm="http://schemas.microsoft.com/office/excel/2006/main">
          <x14:cfRule type="dataBar" id="{622C793F-0647-437F-801E-86BF357A4DCA}">
            <x14:dataBar minLength="0" maxLength="100" border="1" negativeBarBorderColorSameAsPositive="0">
              <x14:cfvo type="autoMin"/>
              <x14:cfvo type="autoMax"/>
              <x14:borderColor rgb="FF638EC6"/>
              <x14:negativeFillColor rgb="FFFF0000"/>
              <x14:negativeBorderColor rgb="FFFF0000"/>
              <x14:axisColor rgb="FF000000"/>
            </x14:dataBar>
          </x14:cfRule>
          <xm:sqref>X14:AF33</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500D-47F7-4A86-8C9A-E657D3EACCC0}">
  <sheetPr codeName="Feuil8"/>
  <dimension ref="A2:Q256"/>
  <sheetViews>
    <sheetView topLeftCell="B1" zoomScale="80" zoomScaleNormal="80" workbookViewId="0">
      <selection activeCell="J54" sqref="J54"/>
    </sheetView>
  </sheetViews>
  <sheetFormatPr baseColWidth="10" defaultColWidth="11.42578125" defaultRowHeight="15" customHeight="1" x14ac:dyDescent="0.25"/>
  <cols>
    <col min="1" max="1" width="7.140625" customWidth="1"/>
    <col min="2" max="2" width="17.42578125" bestFit="1" customWidth="1"/>
    <col min="3" max="3" width="6.85546875" bestFit="1" customWidth="1"/>
    <col min="4" max="4" width="12.5703125" bestFit="1" customWidth="1"/>
    <col min="5" max="5" width="12.7109375" bestFit="1" customWidth="1"/>
    <col min="6" max="6" width="17.42578125" customWidth="1"/>
    <col min="7" max="7" width="13.5703125" customWidth="1"/>
    <col min="11" max="11" width="53" bestFit="1" customWidth="1"/>
    <col min="12" max="12" width="20.42578125" customWidth="1"/>
    <col min="15" max="15" width="11.5703125" bestFit="1" customWidth="1"/>
    <col min="16" max="16" width="22.85546875" customWidth="1"/>
    <col min="17" max="17" width="13.5703125" bestFit="1" customWidth="1"/>
    <col min="19" max="19" width="23.42578125" bestFit="1" customWidth="1"/>
  </cols>
  <sheetData>
    <row r="2" spans="1:17" ht="30.75" customHeight="1" x14ac:dyDescent="0.25">
      <c r="A2" s="86" t="s">
        <v>149</v>
      </c>
      <c r="B2" s="88" t="s">
        <v>149</v>
      </c>
      <c r="C2" s="88"/>
      <c r="D2" s="88"/>
      <c r="E2" s="88"/>
      <c r="F2" s="88"/>
      <c r="G2" s="88"/>
      <c r="K2" s="78" t="s">
        <v>150</v>
      </c>
      <c r="L2" t="s">
        <v>204</v>
      </c>
      <c r="M2" t="s">
        <v>247</v>
      </c>
      <c r="P2" s="110" t="s">
        <v>258</v>
      </c>
      <c r="Q2">
        <f>COUNTA(P3:P256)</f>
        <v>254</v>
      </c>
    </row>
    <row r="3" spans="1:17" x14ac:dyDescent="0.25">
      <c r="B3" t="s">
        <v>151</v>
      </c>
      <c r="K3" s="79" t="s">
        <v>152</v>
      </c>
      <c r="L3" s="99" t="s">
        <v>4</v>
      </c>
      <c r="M3" t="s">
        <v>1</v>
      </c>
      <c r="P3" s="111" t="s">
        <v>259</v>
      </c>
    </row>
    <row r="4" spans="1:17" x14ac:dyDescent="0.25">
      <c r="K4" s="80" t="s">
        <v>123</v>
      </c>
      <c r="L4" s="99" t="s">
        <v>5</v>
      </c>
      <c r="M4" t="s">
        <v>522</v>
      </c>
      <c r="P4" s="112" t="s">
        <v>260</v>
      </c>
    </row>
    <row r="5" spans="1:17" ht="42" customHeight="1" x14ac:dyDescent="0.25">
      <c r="B5" s="89" t="s">
        <v>153</v>
      </c>
      <c r="C5" s="89" t="s">
        <v>154</v>
      </c>
      <c r="D5" s="90" t="s">
        <v>155</v>
      </c>
      <c r="E5" s="90" t="s">
        <v>156</v>
      </c>
      <c r="F5" s="91" t="s">
        <v>157</v>
      </c>
      <c r="K5" s="80" t="s">
        <v>158</v>
      </c>
      <c r="L5" s="99" t="s">
        <v>6</v>
      </c>
      <c r="M5" t="s">
        <v>523</v>
      </c>
      <c r="P5" s="113" t="s">
        <v>261</v>
      </c>
    </row>
    <row r="6" spans="1:17" x14ac:dyDescent="0.25">
      <c r="B6" s="73" t="s">
        <v>159</v>
      </c>
      <c r="C6" s="74" t="s">
        <v>160</v>
      </c>
      <c r="D6" s="75">
        <v>1</v>
      </c>
      <c r="E6" s="75">
        <v>0.216</v>
      </c>
      <c r="F6" s="87">
        <f>E6/D6*1000</f>
        <v>216</v>
      </c>
      <c r="K6" s="81" t="s">
        <v>122</v>
      </c>
      <c r="L6" s="99" t="s">
        <v>7</v>
      </c>
      <c r="M6" t="s">
        <v>524</v>
      </c>
      <c r="P6" s="112" t="s">
        <v>262</v>
      </c>
    </row>
    <row r="7" spans="1:17" x14ac:dyDescent="0.25">
      <c r="B7" s="76" t="s">
        <v>161</v>
      </c>
      <c r="C7" s="74" t="s">
        <v>160</v>
      </c>
      <c r="D7" s="75">
        <v>1</v>
      </c>
      <c r="E7" s="75">
        <v>0</v>
      </c>
      <c r="F7" s="87">
        <f t="shared" ref="F7:F24" si="0">E7/D7*1000</f>
        <v>0</v>
      </c>
      <c r="K7" s="81" t="s">
        <v>162</v>
      </c>
      <c r="L7" s="99" t="s">
        <v>8</v>
      </c>
      <c r="M7" t="s">
        <v>525</v>
      </c>
      <c r="P7" s="111" t="s">
        <v>263</v>
      </c>
    </row>
    <row r="8" spans="1:17" x14ac:dyDescent="0.25">
      <c r="B8" s="76" t="s">
        <v>163</v>
      </c>
      <c r="C8" s="74" t="s">
        <v>160</v>
      </c>
      <c r="D8" s="75">
        <v>1</v>
      </c>
      <c r="E8" s="75">
        <v>0</v>
      </c>
      <c r="F8" s="87">
        <f t="shared" si="0"/>
        <v>0</v>
      </c>
      <c r="K8" s="80" t="s">
        <v>128</v>
      </c>
      <c r="L8" s="99" t="s">
        <v>9</v>
      </c>
      <c r="M8" t="s">
        <v>526</v>
      </c>
      <c r="P8" s="112" t="s">
        <v>264</v>
      </c>
    </row>
    <row r="9" spans="1:17" x14ac:dyDescent="0.25">
      <c r="B9" s="257" t="s">
        <v>164</v>
      </c>
      <c r="C9" s="74" t="s">
        <v>165</v>
      </c>
      <c r="D9" s="75">
        <v>1</v>
      </c>
      <c r="E9" s="75"/>
      <c r="F9" s="87">
        <f>E9/D9*1000</f>
        <v>0</v>
      </c>
      <c r="K9" s="81" t="s">
        <v>166</v>
      </c>
      <c r="L9" s="99" t="s">
        <v>10</v>
      </c>
      <c r="M9" t="s">
        <v>527</v>
      </c>
      <c r="P9" s="113" t="s">
        <v>265</v>
      </c>
    </row>
    <row r="10" spans="1:17" x14ac:dyDescent="0.25">
      <c r="B10" s="257"/>
      <c r="C10" s="74" t="s">
        <v>167</v>
      </c>
      <c r="D10" s="75">
        <f>(37.7/3.6)/C27/1000</f>
        <v>1.1597145318075552E-2</v>
      </c>
      <c r="E10" s="75">
        <f>2.528/1000</f>
        <v>2.5279999999999999E-3</v>
      </c>
      <c r="F10" s="87">
        <f>E10/D10*1000</f>
        <v>217.9846790450928</v>
      </c>
      <c r="K10" s="80" t="s">
        <v>168</v>
      </c>
      <c r="L10" s="99" t="s">
        <v>11</v>
      </c>
      <c r="M10" t="s">
        <v>528</v>
      </c>
      <c r="P10" s="112" t="s">
        <v>266</v>
      </c>
    </row>
    <row r="11" spans="1:17" x14ac:dyDescent="0.25">
      <c r="B11" s="257" t="s">
        <v>169</v>
      </c>
      <c r="C11" s="74" t="s">
        <v>170</v>
      </c>
      <c r="D11" s="75">
        <f>42.28/0.94*0.845/3.6/1000</f>
        <v>1.0557505910165483E-2</v>
      </c>
      <c r="E11" s="75">
        <f>3.2569/1000</f>
        <v>3.2569000000000001E-3</v>
      </c>
      <c r="F11" s="87">
        <f>E11/D11*1000</f>
        <v>308.49142095805371</v>
      </c>
      <c r="K11" s="80" t="s">
        <v>171</v>
      </c>
      <c r="L11" s="99" t="s">
        <v>12</v>
      </c>
      <c r="M11" t="s">
        <v>529</v>
      </c>
      <c r="P11" s="111" t="s">
        <v>267</v>
      </c>
    </row>
    <row r="12" spans="1:17" x14ac:dyDescent="0.25">
      <c r="B12" s="257"/>
      <c r="C12" s="74" t="s">
        <v>160</v>
      </c>
      <c r="D12" s="75">
        <f>D11/D11</f>
        <v>1</v>
      </c>
      <c r="E12" s="75"/>
      <c r="F12" s="87">
        <f t="shared" si="0"/>
        <v>0</v>
      </c>
      <c r="K12" s="80" t="s">
        <v>172</v>
      </c>
      <c r="L12" s="99" t="s">
        <v>13</v>
      </c>
      <c r="M12" t="s">
        <v>530</v>
      </c>
      <c r="P12" s="112" t="s">
        <v>268</v>
      </c>
    </row>
    <row r="13" spans="1:17" x14ac:dyDescent="0.25">
      <c r="B13" s="73" t="s">
        <v>173</v>
      </c>
      <c r="C13" s="74" t="s">
        <v>170</v>
      </c>
      <c r="D13" s="75">
        <f>(24.3/3.6)/C28/1000</f>
        <v>7.3369565217391297E-3</v>
      </c>
      <c r="E13" s="75">
        <f>0.076*24.3/1000</f>
        <v>1.8468E-3</v>
      </c>
      <c r="F13" s="87">
        <f t="shared" si="0"/>
        <v>251.71200000000005</v>
      </c>
      <c r="H13" s="77"/>
      <c r="I13" s="77"/>
      <c r="J13" s="77"/>
      <c r="K13" s="81" t="s">
        <v>174</v>
      </c>
      <c r="L13" s="99" t="s">
        <v>14</v>
      </c>
      <c r="P13" s="111" t="s">
        <v>269</v>
      </c>
    </row>
    <row r="14" spans="1:17" x14ac:dyDescent="0.25">
      <c r="B14" s="73" t="s">
        <v>175</v>
      </c>
      <c r="C14" s="74" t="s">
        <v>170</v>
      </c>
      <c r="D14" s="75">
        <f>(26.8/3.6)/C28/1000</f>
        <v>8.0917874396135257E-3</v>
      </c>
      <c r="E14" s="75">
        <f>0.0771*26.8/1000</f>
        <v>2.0662799999999998E-3</v>
      </c>
      <c r="F14" s="87">
        <f t="shared" si="0"/>
        <v>255.3552</v>
      </c>
      <c r="K14" s="80" t="s">
        <v>176</v>
      </c>
      <c r="L14" s="99" t="s">
        <v>15</v>
      </c>
      <c r="P14" s="112" t="s">
        <v>270</v>
      </c>
    </row>
    <row r="15" spans="1:17" x14ac:dyDescent="0.25">
      <c r="B15" s="73" t="s">
        <v>177</v>
      </c>
      <c r="C15" s="74" t="s">
        <v>178</v>
      </c>
      <c r="D15" s="75">
        <f>(12*1000/3.6)/C31/1000</f>
        <v>3.7037037037037033</v>
      </c>
      <c r="E15" s="75">
        <f>0.14</f>
        <v>0.14000000000000001</v>
      </c>
      <c r="F15" s="87">
        <f t="shared" si="0"/>
        <v>37.800000000000004</v>
      </c>
      <c r="K15" s="81" t="s">
        <v>127</v>
      </c>
      <c r="L15" s="99" t="s">
        <v>205</v>
      </c>
      <c r="P15" s="111" t="s">
        <v>271</v>
      </c>
    </row>
    <row r="16" spans="1:17" x14ac:dyDescent="0.25">
      <c r="B16" s="73" t="s">
        <v>179</v>
      </c>
      <c r="C16" s="74" t="s">
        <v>178</v>
      </c>
      <c r="D16" s="75">
        <f>(14.4*1000/3.6)/C31/1000</f>
        <v>4.4444444444444446</v>
      </c>
      <c r="E16" s="75">
        <f>0.17</f>
        <v>0.17</v>
      </c>
      <c r="F16" s="87">
        <f t="shared" si="0"/>
        <v>38.25</v>
      </c>
      <c r="K16" s="80" t="s">
        <v>180</v>
      </c>
      <c r="L16" s="100"/>
      <c r="P16" s="112" t="s">
        <v>272</v>
      </c>
    </row>
    <row r="17" spans="2:16" x14ac:dyDescent="0.25">
      <c r="B17" s="73" t="s">
        <v>181</v>
      </c>
      <c r="C17" s="74" t="s">
        <v>170</v>
      </c>
      <c r="D17" s="75">
        <v>9.7000000000000003E-3</v>
      </c>
      <c r="E17" s="75">
        <v>2.7899999999999999E-3</v>
      </c>
      <c r="F17" s="87">
        <f t="shared" si="0"/>
        <v>287.62886597938143</v>
      </c>
      <c r="K17" s="81" t="s">
        <v>124</v>
      </c>
      <c r="P17" s="111" t="s">
        <v>273</v>
      </c>
    </row>
    <row r="18" spans="2:16" x14ac:dyDescent="0.25">
      <c r="B18" s="73" t="s">
        <v>182</v>
      </c>
      <c r="C18" s="74" t="s">
        <v>178</v>
      </c>
      <c r="D18" s="75">
        <f>9587.7/1000</f>
        <v>9.5876999999999999</v>
      </c>
      <c r="E18" s="75">
        <f>3086/1000</f>
        <v>3.0859999999999999</v>
      </c>
      <c r="F18" s="87">
        <f t="shared" si="0"/>
        <v>321.87073020641026</v>
      </c>
      <c r="K18" s="81" t="s">
        <v>126</v>
      </c>
      <c r="P18" s="114" t="s">
        <v>274</v>
      </c>
    </row>
    <row r="19" spans="2:16" x14ac:dyDescent="0.25">
      <c r="B19" s="73" t="s">
        <v>183</v>
      </c>
      <c r="C19" s="74" t="s">
        <v>170</v>
      </c>
      <c r="D19" s="75">
        <f>7.6389/1000</f>
        <v>7.6388999999999997E-3</v>
      </c>
      <c r="E19" s="75">
        <f>1.922/1000</f>
        <v>1.9219999999999999E-3</v>
      </c>
      <c r="F19" s="87">
        <f>E19/D19*1000</f>
        <v>251.60690675359015</v>
      </c>
      <c r="K19" s="81" t="s">
        <v>184</v>
      </c>
      <c r="P19" s="111" t="s">
        <v>275</v>
      </c>
    </row>
    <row r="20" spans="2:16" x14ac:dyDescent="0.25">
      <c r="B20" s="73" t="s">
        <v>183</v>
      </c>
      <c r="C20" s="74" t="s">
        <v>185</v>
      </c>
      <c r="D20" s="75">
        <v>1.2763888888888889E-2</v>
      </c>
      <c r="E20" s="75">
        <v>3.696153846153846E-3</v>
      </c>
      <c r="F20" s="87">
        <f t="shared" si="0"/>
        <v>289.5789738009542</v>
      </c>
      <c r="P20" s="112" t="s">
        <v>276</v>
      </c>
    </row>
    <row r="21" spans="2:16" x14ac:dyDescent="0.25">
      <c r="B21" s="73" t="s">
        <v>186</v>
      </c>
      <c r="C21" s="74" t="s">
        <v>178</v>
      </c>
      <c r="D21" s="75">
        <f>(16.2*1000/3.6)/C31/1000</f>
        <v>5</v>
      </c>
      <c r="E21" s="75">
        <f>0.2146</f>
        <v>0.21460000000000001</v>
      </c>
      <c r="F21" s="87">
        <f t="shared" si="0"/>
        <v>42.92</v>
      </c>
      <c r="P21" s="113" t="s">
        <v>277</v>
      </c>
    </row>
    <row r="22" spans="2:16" x14ac:dyDescent="0.25">
      <c r="B22" s="73" t="s">
        <v>186</v>
      </c>
      <c r="C22" s="74" t="s">
        <v>185</v>
      </c>
      <c r="D22" s="75">
        <f>4.5/1000</f>
        <v>4.4999999999999997E-3</v>
      </c>
      <c r="E22" s="75">
        <f>0.2146/1000</f>
        <v>2.1460000000000001E-4</v>
      </c>
      <c r="F22" s="87">
        <f t="shared" si="0"/>
        <v>47.68888888888889</v>
      </c>
      <c r="P22" s="112" t="s">
        <v>278</v>
      </c>
    </row>
    <row r="23" spans="2:16" x14ac:dyDescent="0.25">
      <c r="B23" s="73" t="s">
        <v>187</v>
      </c>
      <c r="C23" s="74" t="s">
        <v>178</v>
      </c>
      <c r="D23" s="75">
        <v>6.2384000000000004</v>
      </c>
      <c r="E23" s="75">
        <f>0.1107*21.56</f>
        <v>2.386692</v>
      </c>
      <c r="F23" s="87">
        <f t="shared" si="0"/>
        <v>382.58078994614004</v>
      </c>
      <c r="P23" s="113" t="s">
        <v>279</v>
      </c>
    </row>
    <row r="24" spans="2:16" x14ac:dyDescent="0.25">
      <c r="B24" s="73" t="s">
        <v>188</v>
      </c>
      <c r="C24" s="74" t="s">
        <v>178</v>
      </c>
      <c r="D24" s="75">
        <v>8.4809000000000001</v>
      </c>
      <c r="E24" s="75">
        <v>3.1655000000000002</v>
      </c>
      <c r="F24" s="87">
        <f t="shared" si="0"/>
        <v>373.25048049145732</v>
      </c>
      <c r="P24" s="112" t="s">
        <v>280</v>
      </c>
    </row>
    <row r="25" spans="2:16" ht="15" customHeight="1" x14ac:dyDescent="0.25">
      <c r="P25" s="111" t="s">
        <v>281</v>
      </c>
    </row>
    <row r="26" spans="2:16" x14ac:dyDescent="0.25">
      <c r="B26" s="89" t="s">
        <v>153</v>
      </c>
      <c r="C26" s="258" t="s">
        <v>189</v>
      </c>
      <c r="D26" s="259"/>
      <c r="P26" s="112" t="s">
        <v>282</v>
      </c>
    </row>
    <row r="27" spans="2:16" x14ac:dyDescent="0.25">
      <c r="B27" s="73" t="s">
        <v>190</v>
      </c>
      <c r="C27" s="260">
        <v>0.90300000000000002</v>
      </c>
      <c r="D27" s="260"/>
      <c r="P27" s="111" t="s">
        <v>283</v>
      </c>
    </row>
    <row r="28" spans="2:16" ht="38.25" x14ac:dyDescent="0.25">
      <c r="B28" s="73" t="s">
        <v>191</v>
      </c>
      <c r="C28" s="260">
        <v>0.92</v>
      </c>
      <c r="D28" s="260"/>
      <c r="P28" s="112" t="s">
        <v>284</v>
      </c>
    </row>
    <row r="29" spans="2:16" x14ac:dyDescent="0.25">
      <c r="B29" s="73" t="s">
        <v>192</v>
      </c>
      <c r="C29" s="260">
        <v>0.94</v>
      </c>
      <c r="D29" s="260"/>
      <c r="P29" s="111" t="s">
        <v>285</v>
      </c>
    </row>
    <row r="30" spans="2:16" x14ac:dyDescent="0.25">
      <c r="B30" s="73" t="s">
        <v>182</v>
      </c>
      <c r="C30" s="260">
        <v>0.96</v>
      </c>
      <c r="D30" s="260"/>
      <c r="P30" s="115" t="s">
        <v>286</v>
      </c>
    </row>
    <row r="31" spans="2:16" x14ac:dyDescent="0.25">
      <c r="B31" s="73" t="s">
        <v>193</v>
      </c>
      <c r="C31" s="260">
        <v>0.9</v>
      </c>
      <c r="D31" s="260"/>
      <c r="P31" s="111" t="s">
        <v>287</v>
      </c>
    </row>
    <row r="32" spans="2:16" x14ac:dyDescent="0.25">
      <c r="B32" s="73" t="s">
        <v>194</v>
      </c>
      <c r="C32" s="260">
        <v>0.9</v>
      </c>
      <c r="D32" s="260"/>
      <c r="P32" s="112" t="s">
        <v>288</v>
      </c>
    </row>
    <row r="33" spans="1:16" x14ac:dyDescent="0.25">
      <c r="B33" s="73" t="s">
        <v>195</v>
      </c>
      <c r="C33" s="260">
        <v>1</v>
      </c>
      <c r="D33" s="260"/>
      <c r="P33" s="116" t="s">
        <v>289</v>
      </c>
    </row>
    <row r="34" spans="1:16" x14ac:dyDescent="0.25">
      <c r="B34" s="73" t="s">
        <v>196</v>
      </c>
      <c r="C34" s="260">
        <v>1</v>
      </c>
      <c r="D34" s="260"/>
      <c r="P34" s="112" t="s">
        <v>290</v>
      </c>
    </row>
    <row r="35" spans="1:16" ht="15" customHeight="1" x14ac:dyDescent="0.25">
      <c r="P35" s="111" t="s">
        <v>291</v>
      </c>
    </row>
    <row r="36" spans="1:16" ht="15" customHeight="1" x14ac:dyDescent="0.25">
      <c r="P36" s="112" t="s">
        <v>292</v>
      </c>
    </row>
    <row r="37" spans="1:16" ht="15" customHeight="1" x14ac:dyDescent="0.25">
      <c r="P37" s="111" t="s">
        <v>293</v>
      </c>
    </row>
    <row r="38" spans="1:16" ht="15" customHeight="1" x14ac:dyDescent="0.25">
      <c r="P38" s="112" t="s">
        <v>294</v>
      </c>
    </row>
    <row r="39" spans="1:16" ht="15" customHeight="1" x14ac:dyDescent="0.25">
      <c r="A39" s="78"/>
      <c r="P39" s="117" t="s">
        <v>295</v>
      </c>
    </row>
    <row r="40" spans="1:16" ht="15" customHeight="1" x14ac:dyDescent="0.25">
      <c r="A40" s="79"/>
      <c r="P40" s="112" t="s">
        <v>296</v>
      </c>
    </row>
    <row r="41" spans="1:16" ht="15" customHeight="1" x14ac:dyDescent="0.25">
      <c r="A41" s="80"/>
      <c r="P41" s="113" t="s">
        <v>297</v>
      </c>
    </row>
    <row r="42" spans="1:16" ht="15" customHeight="1" x14ac:dyDescent="0.25">
      <c r="A42" s="80"/>
      <c r="P42" s="112" t="s">
        <v>298</v>
      </c>
    </row>
    <row r="43" spans="1:16" ht="15" customHeight="1" x14ac:dyDescent="0.25">
      <c r="A43" s="81"/>
      <c r="P43" s="117" t="s">
        <v>299</v>
      </c>
    </row>
    <row r="44" spans="1:16" ht="15" customHeight="1" x14ac:dyDescent="0.25">
      <c r="A44" s="81"/>
      <c r="P44" s="112" t="s">
        <v>300</v>
      </c>
    </row>
    <row r="45" spans="1:16" ht="15" customHeight="1" x14ac:dyDescent="0.25">
      <c r="A45" s="80"/>
      <c r="P45" s="111" t="s">
        <v>301</v>
      </c>
    </row>
    <row r="46" spans="1:16" ht="15" customHeight="1" x14ac:dyDescent="0.25">
      <c r="A46" s="81"/>
      <c r="P46" s="112" t="s">
        <v>302</v>
      </c>
    </row>
    <row r="47" spans="1:16" ht="15" customHeight="1" x14ac:dyDescent="0.25">
      <c r="A47" s="80"/>
      <c r="P47" s="111" t="s">
        <v>303</v>
      </c>
    </row>
    <row r="48" spans="1:16" ht="15" customHeight="1" x14ac:dyDescent="0.25">
      <c r="A48" s="80"/>
      <c r="P48" s="112" t="s">
        <v>304</v>
      </c>
    </row>
    <row r="49" spans="1:16" ht="15" customHeight="1" x14ac:dyDescent="0.25">
      <c r="A49" s="80"/>
      <c r="P49" s="111" t="s">
        <v>305</v>
      </c>
    </row>
    <row r="50" spans="1:16" ht="15" customHeight="1" x14ac:dyDescent="0.25">
      <c r="A50" s="81"/>
      <c r="P50" s="112" t="s">
        <v>306</v>
      </c>
    </row>
    <row r="51" spans="1:16" ht="15" customHeight="1" x14ac:dyDescent="0.25">
      <c r="A51" s="80"/>
      <c r="P51" s="111" t="s">
        <v>307</v>
      </c>
    </row>
    <row r="52" spans="1:16" ht="15" customHeight="1" x14ac:dyDescent="0.25">
      <c r="A52" s="81"/>
      <c r="P52" s="112" t="s">
        <v>308</v>
      </c>
    </row>
    <row r="53" spans="1:16" ht="15" customHeight="1" x14ac:dyDescent="0.25">
      <c r="A53" s="80"/>
      <c r="P53" s="111" t="s">
        <v>309</v>
      </c>
    </row>
    <row r="54" spans="1:16" ht="15" customHeight="1" x14ac:dyDescent="0.25">
      <c r="A54" s="81"/>
      <c r="P54" s="112" t="s">
        <v>310</v>
      </c>
    </row>
    <row r="55" spans="1:16" ht="15" customHeight="1" x14ac:dyDescent="0.25">
      <c r="A55" s="81"/>
      <c r="P55" s="113" t="s">
        <v>311</v>
      </c>
    </row>
    <row r="56" spans="1:16" ht="15" customHeight="1" x14ac:dyDescent="0.25">
      <c r="A56" s="81"/>
      <c r="P56" s="118" t="s">
        <v>312</v>
      </c>
    </row>
    <row r="57" spans="1:16" ht="15" customHeight="1" x14ac:dyDescent="0.25">
      <c r="P57" s="111" t="s">
        <v>313</v>
      </c>
    </row>
    <row r="58" spans="1:16" ht="15" customHeight="1" x14ac:dyDescent="0.25">
      <c r="P58" s="112" t="s">
        <v>314</v>
      </c>
    </row>
    <row r="59" spans="1:16" ht="15" customHeight="1" x14ac:dyDescent="0.25">
      <c r="P59" s="111" t="s">
        <v>315</v>
      </c>
    </row>
    <row r="60" spans="1:16" ht="15" customHeight="1" x14ac:dyDescent="0.25">
      <c r="P60" s="112" t="s">
        <v>316</v>
      </c>
    </row>
    <row r="61" spans="1:16" ht="15" customHeight="1" x14ac:dyDescent="0.25">
      <c r="P61" s="111" t="s">
        <v>317</v>
      </c>
    </row>
    <row r="62" spans="1:16" ht="15" customHeight="1" x14ac:dyDescent="0.25">
      <c r="P62" s="112" t="s">
        <v>318</v>
      </c>
    </row>
    <row r="63" spans="1:16" ht="15" customHeight="1" x14ac:dyDescent="0.25">
      <c r="P63" s="111" t="s">
        <v>319</v>
      </c>
    </row>
    <row r="64" spans="1:16" ht="15" customHeight="1" x14ac:dyDescent="0.25">
      <c r="P64" s="112" t="s">
        <v>320</v>
      </c>
    </row>
    <row r="65" spans="16:16" ht="15" customHeight="1" x14ac:dyDescent="0.25">
      <c r="P65" s="111" t="s">
        <v>321</v>
      </c>
    </row>
    <row r="66" spans="16:16" ht="15" customHeight="1" x14ac:dyDescent="0.25">
      <c r="P66" s="119" t="s">
        <v>322</v>
      </c>
    </row>
    <row r="67" spans="16:16" ht="15" customHeight="1" x14ac:dyDescent="0.25">
      <c r="P67" s="111" t="s">
        <v>323</v>
      </c>
    </row>
    <row r="68" spans="16:16" ht="15" customHeight="1" x14ac:dyDescent="0.25">
      <c r="P68" s="120" t="s">
        <v>324</v>
      </c>
    </row>
    <row r="69" spans="16:16" ht="15" customHeight="1" x14ac:dyDescent="0.25">
      <c r="P69" s="111" t="s">
        <v>325</v>
      </c>
    </row>
    <row r="70" spans="16:16" ht="15" customHeight="1" x14ac:dyDescent="0.25">
      <c r="P70" s="112" t="s">
        <v>326</v>
      </c>
    </row>
    <row r="71" spans="16:16" ht="15" customHeight="1" x14ac:dyDescent="0.25">
      <c r="P71" s="111" t="s">
        <v>327</v>
      </c>
    </row>
    <row r="72" spans="16:16" ht="15" customHeight="1" x14ac:dyDescent="0.25">
      <c r="P72" s="112" t="s">
        <v>328</v>
      </c>
    </row>
    <row r="73" spans="16:16" ht="15" customHeight="1" x14ac:dyDescent="0.25">
      <c r="P73" s="111" t="s">
        <v>329</v>
      </c>
    </row>
    <row r="74" spans="16:16" ht="15" customHeight="1" x14ac:dyDescent="0.25">
      <c r="P74" s="112" t="s">
        <v>330</v>
      </c>
    </row>
    <row r="75" spans="16:16" ht="15" customHeight="1" x14ac:dyDescent="0.25">
      <c r="P75" s="111" t="s">
        <v>331</v>
      </c>
    </row>
    <row r="76" spans="16:16" ht="15" customHeight="1" x14ac:dyDescent="0.25">
      <c r="P76" s="112" t="s">
        <v>332</v>
      </c>
    </row>
    <row r="77" spans="16:16" ht="15" customHeight="1" x14ac:dyDescent="0.25">
      <c r="P77" s="111" t="s">
        <v>333</v>
      </c>
    </row>
    <row r="78" spans="16:16" ht="15" customHeight="1" x14ac:dyDescent="0.25">
      <c r="P78" s="112" t="s">
        <v>334</v>
      </c>
    </row>
    <row r="79" spans="16:16" ht="15" customHeight="1" x14ac:dyDescent="0.25">
      <c r="P79" s="111" t="s">
        <v>335</v>
      </c>
    </row>
    <row r="80" spans="16:16" ht="15" customHeight="1" x14ac:dyDescent="0.25">
      <c r="P80" s="112" t="s">
        <v>336</v>
      </c>
    </row>
    <row r="81" spans="16:16" ht="15" customHeight="1" x14ac:dyDescent="0.25">
      <c r="P81" s="111" t="s">
        <v>337</v>
      </c>
    </row>
    <row r="82" spans="16:16" ht="15" customHeight="1" x14ac:dyDescent="0.25">
      <c r="P82" s="112" t="s">
        <v>338</v>
      </c>
    </row>
    <row r="83" spans="16:16" ht="15" customHeight="1" x14ac:dyDescent="0.25">
      <c r="P83" s="111" t="s">
        <v>339</v>
      </c>
    </row>
    <row r="84" spans="16:16" ht="15" customHeight="1" x14ac:dyDescent="0.25">
      <c r="P84" s="114" t="s">
        <v>340</v>
      </c>
    </row>
    <row r="85" spans="16:16" ht="15" customHeight="1" x14ac:dyDescent="0.25">
      <c r="P85" s="113" t="s">
        <v>341</v>
      </c>
    </row>
    <row r="86" spans="16:16" ht="15" customHeight="1" x14ac:dyDescent="0.25">
      <c r="P86" s="121" t="s">
        <v>342</v>
      </c>
    </row>
    <row r="87" spans="16:16" ht="15" customHeight="1" x14ac:dyDescent="0.25">
      <c r="P87" s="113" t="s">
        <v>343</v>
      </c>
    </row>
    <row r="88" spans="16:16" ht="15" customHeight="1" x14ac:dyDescent="0.25">
      <c r="P88" s="114" t="s">
        <v>344</v>
      </c>
    </row>
    <row r="89" spans="16:16" ht="15" customHeight="1" x14ac:dyDescent="0.25">
      <c r="P89" s="113" t="s">
        <v>345</v>
      </c>
    </row>
    <row r="90" spans="16:16" ht="15" customHeight="1" x14ac:dyDescent="0.25">
      <c r="P90" s="121" t="s">
        <v>346</v>
      </c>
    </row>
    <row r="91" spans="16:16" ht="15" customHeight="1" x14ac:dyDescent="0.25">
      <c r="P91" s="111" t="s">
        <v>347</v>
      </c>
    </row>
    <row r="92" spans="16:16" ht="15" customHeight="1" x14ac:dyDescent="0.25">
      <c r="P92" s="114" t="s">
        <v>348</v>
      </c>
    </row>
    <row r="93" spans="16:16" ht="15" customHeight="1" x14ac:dyDescent="0.25">
      <c r="P93" s="113" t="s">
        <v>349</v>
      </c>
    </row>
    <row r="94" spans="16:16" ht="15" customHeight="1" x14ac:dyDescent="0.25">
      <c r="P94" s="112" t="s">
        <v>350</v>
      </c>
    </row>
    <row r="95" spans="16:16" ht="15" customHeight="1" x14ac:dyDescent="0.25">
      <c r="P95" s="111" t="s">
        <v>351</v>
      </c>
    </row>
    <row r="96" spans="16:16" ht="15" customHeight="1" x14ac:dyDescent="0.25">
      <c r="P96" s="112" t="s">
        <v>352</v>
      </c>
    </row>
    <row r="97" spans="16:16" ht="15" customHeight="1" x14ac:dyDescent="0.25">
      <c r="P97" s="111" t="s">
        <v>353</v>
      </c>
    </row>
    <row r="98" spans="16:16" ht="15" customHeight="1" x14ac:dyDescent="0.25">
      <c r="P98" s="112" t="s">
        <v>354</v>
      </c>
    </row>
    <row r="99" spans="16:16" ht="15" customHeight="1" x14ac:dyDescent="0.25">
      <c r="P99" s="113" t="s">
        <v>355</v>
      </c>
    </row>
    <row r="100" spans="16:16" ht="15" customHeight="1" x14ac:dyDescent="0.25">
      <c r="P100" s="112" t="s">
        <v>356</v>
      </c>
    </row>
    <row r="101" spans="16:16" ht="15" customHeight="1" x14ac:dyDescent="0.25">
      <c r="P101" s="113" t="s">
        <v>357</v>
      </c>
    </row>
    <row r="102" spans="16:16" ht="15" customHeight="1" x14ac:dyDescent="0.25">
      <c r="P102" s="112" t="s">
        <v>358</v>
      </c>
    </row>
    <row r="103" spans="16:16" ht="15" customHeight="1" x14ac:dyDescent="0.25">
      <c r="P103" s="111" t="s">
        <v>359</v>
      </c>
    </row>
    <row r="104" spans="16:16" ht="15" customHeight="1" x14ac:dyDescent="0.25">
      <c r="P104" s="114" t="s">
        <v>360</v>
      </c>
    </row>
    <row r="105" spans="16:16" ht="15" customHeight="1" x14ac:dyDescent="0.25">
      <c r="P105" s="111" t="s">
        <v>361</v>
      </c>
    </row>
    <row r="106" spans="16:16" ht="15" customHeight="1" x14ac:dyDescent="0.25">
      <c r="P106" s="115" t="s">
        <v>362</v>
      </c>
    </row>
    <row r="107" spans="16:16" ht="15" customHeight="1" x14ac:dyDescent="0.25">
      <c r="P107" s="111" t="s">
        <v>363</v>
      </c>
    </row>
    <row r="108" spans="16:16" ht="15" customHeight="1" x14ac:dyDescent="0.25">
      <c r="P108" s="112" t="s">
        <v>364</v>
      </c>
    </row>
    <row r="109" spans="16:16" ht="15" customHeight="1" x14ac:dyDescent="0.25">
      <c r="P109" s="122" t="s">
        <v>365</v>
      </c>
    </row>
    <row r="110" spans="16:16" ht="15" customHeight="1" x14ac:dyDescent="0.25">
      <c r="P110" s="112" t="s">
        <v>366</v>
      </c>
    </row>
    <row r="111" spans="16:16" ht="15" customHeight="1" x14ac:dyDescent="0.25">
      <c r="P111" s="111" t="s">
        <v>367</v>
      </c>
    </row>
    <row r="112" spans="16:16" ht="15" customHeight="1" x14ac:dyDescent="0.25">
      <c r="P112" s="123" t="s">
        <v>368</v>
      </c>
    </row>
    <row r="113" spans="16:16" ht="15" customHeight="1" x14ac:dyDescent="0.25">
      <c r="P113" s="124" t="s">
        <v>369</v>
      </c>
    </row>
    <row r="114" spans="16:16" ht="15" customHeight="1" x14ac:dyDescent="0.25">
      <c r="P114" s="123" t="s">
        <v>370</v>
      </c>
    </row>
    <row r="115" spans="16:16" ht="15" customHeight="1" x14ac:dyDescent="0.25">
      <c r="P115" s="124" t="s">
        <v>371</v>
      </c>
    </row>
    <row r="116" spans="16:16" ht="15" customHeight="1" x14ac:dyDescent="0.25">
      <c r="P116" s="123" t="s">
        <v>372</v>
      </c>
    </row>
    <row r="117" spans="16:16" ht="15" customHeight="1" x14ac:dyDescent="0.25">
      <c r="P117" s="124" t="s">
        <v>373</v>
      </c>
    </row>
    <row r="118" spans="16:16" ht="15" customHeight="1" x14ac:dyDescent="0.25">
      <c r="P118" s="112" t="s">
        <v>374</v>
      </c>
    </row>
    <row r="119" spans="16:16" ht="15" customHeight="1" x14ac:dyDescent="0.25">
      <c r="P119" s="125" t="s">
        <v>375</v>
      </c>
    </row>
    <row r="120" spans="16:16" ht="15" customHeight="1" x14ac:dyDescent="0.25">
      <c r="P120" s="126" t="s">
        <v>376</v>
      </c>
    </row>
    <row r="121" spans="16:16" ht="15" customHeight="1" x14ac:dyDescent="0.25">
      <c r="P121" s="124" t="s">
        <v>377</v>
      </c>
    </row>
    <row r="122" spans="16:16" ht="15" customHeight="1" x14ac:dyDescent="0.25">
      <c r="P122" s="123" t="s">
        <v>378</v>
      </c>
    </row>
    <row r="123" spans="16:16" ht="15" customHeight="1" x14ac:dyDescent="0.25">
      <c r="P123" s="124" t="s">
        <v>379</v>
      </c>
    </row>
    <row r="124" spans="16:16" ht="15" customHeight="1" x14ac:dyDescent="0.25">
      <c r="P124" s="123" t="s">
        <v>380</v>
      </c>
    </row>
    <row r="125" spans="16:16" ht="15" customHeight="1" x14ac:dyDescent="0.25">
      <c r="P125" s="124" t="s">
        <v>381</v>
      </c>
    </row>
    <row r="126" spans="16:16" ht="15" customHeight="1" x14ac:dyDescent="0.25">
      <c r="P126" s="126" t="s">
        <v>382</v>
      </c>
    </row>
    <row r="127" spans="16:16" ht="15" customHeight="1" x14ac:dyDescent="0.25">
      <c r="P127" s="124" t="s">
        <v>383</v>
      </c>
    </row>
    <row r="128" spans="16:16" ht="15" customHeight="1" x14ac:dyDescent="0.25">
      <c r="P128" s="123" t="s">
        <v>384</v>
      </c>
    </row>
    <row r="129" spans="16:16" ht="15" customHeight="1" x14ac:dyDescent="0.25">
      <c r="P129" s="127" t="s">
        <v>385</v>
      </c>
    </row>
    <row r="130" spans="16:16" ht="15" customHeight="1" x14ac:dyDescent="0.25">
      <c r="P130" s="128" t="s">
        <v>386</v>
      </c>
    </row>
    <row r="131" spans="16:16" ht="15" customHeight="1" x14ac:dyDescent="0.25">
      <c r="P131" s="129" t="s">
        <v>387</v>
      </c>
    </row>
    <row r="132" spans="16:16" ht="15" customHeight="1" x14ac:dyDescent="0.25">
      <c r="P132" s="128" t="s">
        <v>388</v>
      </c>
    </row>
    <row r="133" spans="16:16" ht="15" customHeight="1" x14ac:dyDescent="0.25">
      <c r="P133" s="124" t="s">
        <v>389</v>
      </c>
    </row>
    <row r="134" spans="16:16" ht="15" customHeight="1" x14ac:dyDescent="0.25">
      <c r="P134" s="128" t="s">
        <v>390</v>
      </c>
    </row>
    <row r="135" spans="16:16" ht="15" customHeight="1" x14ac:dyDescent="0.25">
      <c r="P135" s="129" t="s">
        <v>391</v>
      </c>
    </row>
    <row r="136" spans="16:16" ht="15" customHeight="1" x14ac:dyDescent="0.25">
      <c r="P136" s="130" t="s">
        <v>392</v>
      </c>
    </row>
    <row r="137" spans="16:16" ht="15" customHeight="1" x14ac:dyDescent="0.25">
      <c r="P137" s="131" t="s">
        <v>393</v>
      </c>
    </row>
    <row r="138" spans="16:16" ht="15" customHeight="1" x14ac:dyDescent="0.25">
      <c r="P138" s="132" t="s">
        <v>394</v>
      </c>
    </row>
    <row r="139" spans="16:16" ht="15" customHeight="1" x14ac:dyDescent="0.25">
      <c r="P139" s="133" t="s">
        <v>395</v>
      </c>
    </row>
    <row r="140" spans="16:16" ht="15" customHeight="1" x14ac:dyDescent="0.25">
      <c r="P140" s="134" t="s">
        <v>396</v>
      </c>
    </row>
    <row r="141" spans="16:16" ht="15" customHeight="1" x14ac:dyDescent="0.25">
      <c r="P141" s="125" t="s">
        <v>397</v>
      </c>
    </row>
    <row r="142" spans="16:16" ht="15" customHeight="1" x14ac:dyDescent="0.25">
      <c r="P142" s="123" t="s">
        <v>398</v>
      </c>
    </row>
    <row r="143" spans="16:16" ht="15" customHeight="1" x14ac:dyDescent="0.25">
      <c r="P143" s="111" t="s">
        <v>399</v>
      </c>
    </row>
    <row r="144" spans="16:16" ht="15" customHeight="1" x14ac:dyDescent="0.25">
      <c r="P144" s="134" t="s">
        <v>400</v>
      </c>
    </row>
    <row r="145" spans="16:16" ht="15" customHeight="1" x14ac:dyDescent="0.25">
      <c r="P145" s="125" t="s">
        <v>401</v>
      </c>
    </row>
    <row r="146" spans="16:16" ht="15" customHeight="1" x14ac:dyDescent="0.25">
      <c r="P146" s="128" t="s">
        <v>402</v>
      </c>
    </row>
    <row r="147" spans="16:16" ht="15" customHeight="1" x14ac:dyDescent="0.25">
      <c r="P147" s="124" t="s">
        <v>403</v>
      </c>
    </row>
    <row r="148" spans="16:16" ht="15" customHeight="1" x14ac:dyDescent="0.25">
      <c r="P148" s="123" t="s">
        <v>404</v>
      </c>
    </row>
    <row r="149" spans="16:16" ht="15" customHeight="1" x14ac:dyDescent="0.25">
      <c r="P149" s="111" t="s">
        <v>405</v>
      </c>
    </row>
    <row r="150" spans="16:16" ht="15" customHeight="1" x14ac:dyDescent="0.25">
      <c r="P150" s="134" t="s">
        <v>406</v>
      </c>
    </row>
    <row r="151" spans="16:16" ht="15" customHeight="1" x14ac:dyDescent="0.25">
      <c r="P151" s="111" t="s">
        <v>407</v>
      </c>
    </row>
    <row r="152" spans="16:16" ht="15" customHeight="1" x14ac:dyDescent="0.25">
      <c r="P152" s="112" t="s">
        <v>408</v>
      </c>
    </row>
    <row r="153" spans="16:16" ht="15" customHeight="1" x14ac:dyDescent="0.25">
      <c r="P153" s="124" t="s">
        <v>409</v>
      </c>
    </row>
    <row r="154" spans="16:16" ht="15" customHeight="1" x14ac:dyDescent="0.25">
      <c r="P154" s="123" t="s">
        <v>410</v>
      </c>
    </row>
    <row r="155" spans="16:16" ht="15" customHeight="1" x14ac:dyDescent="0.25">
      <c r="P155" s="124" t="s">
        <v>411</v>
      </c>
    </row>
    <row r="156" spans="16:16" ht="15" customHeight="1" x14ac:dyDescent="0.25">
      <c r="P156" s="123" t="s">
        <v>412</v>
      </c>
    </row>
    <row r="157" spans="16:16" ht="15" customHeight="1" x14ac:dyDescent="0.25">
      <c r="P157" s="125" t="s">
        <v>413</v>
      </c>
    </row>
    <row r="158" spans="16:16" ht="15" customHeight="1" x14ac:dyDescent="0.25">
      <c r="P158" s="112" t="s">
        <v>414</v>
      </c>
    </row>
    <row r="159" spans="16:16" ht="15" customHeight="1" x14ac:dyDescent="0.25">
      <c r="P159" s="117" t="s">
        <v>415</v>
      </c>
    </row>
    <row r="160" spans="16:16" ht="15" customHeight="1" x14ac:dyDescent="0.25">
      <c r="P160" s="135" t="s">
        <v>416</v>
      </c>
    </row>
    <row r="161" spans="16:16" ht="15" customHeight="1" x14ac:dyDescent="0.25">
      <c r="P161" s="111" t="s">
        <v>417</v>
      </c>
    </row>
    <row r="162" spans="16:16" ht="15" customHeight="1" x14ac:dyDescent="0.25">
      <c r="P162" s="112" t="s">
        <v>418</v>
      </c>
    </row>
    <row r="163" spans="16:16" ht="15" customHeight="1" x14ac:dyDescent="0.25">
      <c r="P163" s="111" t="s">
        <v>419</v>
      </c>
    </row>
    <row r="164" spans="16:16" ht="15" customHeight="1" x14ac:dyDescent="0.25">
      <c r="P164" s="112" t="s">
        <v>420</v>
      </c>
    </row>
    <row r="165" spans="16:16" ht="15" customHeight="1" x14ac:dyDescent="0.25">
      <c r="P165" s="111" t="s">
        <v>421</v>
      </c>
    </row>
    <row r="166" spans="16:16" ht="15" customHeight="1" x14ac:dyDescent="0.25">
      <c r="P166" s="112" t="s">
        <v>422</v>
      </c>
    </row>
    <row r="167" spans="16:16" ht="15" customHeight="1" x14ac:dyDescent="0.25">
      <c r="P167" s="111" t="s">
        <v>423</v>
      </c>
    </row>
    <row r="168" spans="16:16" ht="15" customHeight="1" x14ac:dyDescent="0.25">
      <c r="P168" s="112" t="s">
        <v>424</v>
      </c>
    </row>
    <row r="169" spans="16:16" ht="15" customHeight="1" x14ac:dyDescent="0.25">
      <c r="P169" s="111" t="s">
        <v>425</v>
      </c>
    </row>
    <row r="170" spans="16:16" ht="15" customHeight="1" x14ac:dyDescent="0.25">
      <c r="P170" s="112" t="s">
        <v>426</v>
      </c>
    </row>
    <row r="171" spans="16:16" ht="15" customHeight="1" x14ac:dyDescent="0.25">
      <c r="P171" s="111" t="s">
        <v>427</v>
      </c>
    </row>
    <row r="172" spans="16:16" ht="15" customHeight="1" x14ac:dyDescent="0.25">
      <c r="P172" s="112" t="s">
        <v>428</v>
      </c>
    </row>
    <row r="173" spans="16:16" ht="15" customHeight="1" x14ac:dyDescent="0.25">
      <c r="P173" s="111" t="s">
        <v>429</v>
      </c>
    </row>
    <row r="174" spans="16:16" ht="15" customHeight="1" x14ac:dyDescent="0.25">
      <c r="P174" s="112" t="s">
        <v>430</v>
      </c>
    </row>
    <row r="175" spans="16:16" ht="15" customHeight="1" x14ac:dyDescent="0.25">
      <c r="P175" s="111" t="s">
        <v>431</v>
      </c>
    </row>
    <row r="176" spans="16:16" ht="15" customHeight="1" x14ac:dyDescent="0.25">
      <c r="P176" s="123" t="s">
        <v>432</v>
      </c>
    </row>
    <row r="177" spans="16:16" ht="15" customHeight="1" x14ac:dyDescent="0.25">
      <c r="P177" s="111" t="s">
        <v>433</v>
      </c>
    </row>
    <row r="178" spans="16:16" ht="15" customHeight="1" x14ac:dyDescent="0.25">
      <c r="P178" s="112" t="s">
        <v>434</v>
      </c>
    </row>
    <row r="179" spans="16:16" ht="15" customHeight="1" x14ac:dyDescent="0.25">
      <c r="P179" s="111" t="s">
        <v>435</v>
      </c>
    </row>
    <row r="180" spans="16:16" ht="15" customHeight="1" x14ac:dyDescent="0.25">
      <c r="P180" s="114" t="s">
        <v>436</v>
      </c>
    </row>
    <row r="181" spans="16:16" ht="15" customHeight="1" x14ac:dyDescent="0.25">
      <c r="P181" s="111" t="s">
        <v>437</v>
      </c>
    </row>
    <row r="182" spans="16:16" ht="15" customHeight="1" x14ac:dyDescent="0.25">
      <c r="P182" s="112" t="s">
        <v>438</v>
      </c>
    </row>
    <row r="183" spans="16:16" ht="15" customHeight="1" x14ac:dyDescent="0.25">
      <c r="P183" s="111" t="s">
        <v>439</v>
      </c>
    </row>
    <row r="184" spans="16:16" ht="15" customHeight="1" x14ac:dyDescent="0.25">
      <c r="P184" s="112" t="s">
        <v>440</v>
      </c>
    </row>
    <row r="185" spans="16:16" ht="15" customHeight="1" x14ac:dyDescent="0.25">
      <c r="P185" s="117" t="s">
        <v>441</v>
      </c>
    </row>
    <row r="186" spans="16:16" ht="15" customHeight="1" x14ac:dyDescent="0.25">
      <c r="P186" s="112" t="s">
        <v>442</v>
      </c>
    </row>
    <row r="187" spans="16:16" ht="15" customHeight="1" x14ac:dyDescent="0.25">
      <c r="P187" s="117" t="s">
        <v>443</v>
      </c>
    </row>
    <row r="188" spans="16:16" ht="15" customHeight="1" x14ac:dyDescent="0.25">
      <c r="P188" s="114" t="s">
        <v>444</v>
      </c>
    </row>
    <row r="189" spans="16:16" ht="15" customHeight="1" x14ac:dyDescent="0.25">
      <c r="P189" s="113" t="s">
        <v>445</v>
      </c>
    </row>
    <row r="190" spans="16:16" ht="15" customHeight="1" x14ac:dyDescent="0.25">
      <c r="P190" s="121" t="s">
        <v>446</v>
      </c>
    </row>
    <row r="191" spans="16:16" ht="15" customHeight="1" x14ac:dyDescent="0.25">
      <c r="P191" s="111" t="s">
        <v>447</v>
      </c>
    </row>
    <row r="192" spans="16:16" ht="15" customHeight="1" x14ac:dyDescent="0.25">
      <c r="P192" s="136" t="s">
        <v>448</v>
      </c>
    </row>
    <row r="193" spans="16:16" ht="15" customHeight="1" x14ac:dyDescent="0.25">
      <c r="P193" s="111" t="s">
        <v>449</v>
      </c>
    </row>
    <row r="194" spans="16:16" ht="15" customHeight="1" x14ac:dyDescent="0.25">
      <c r="P194" s="121" t="s">
        <v>450</v>
      </c>
    </row>
    <row r="195" spans="16:16" ht="15" customHeight="1" x14ac:dyDescent="0.25">
      <c r="P195" s="113" t="s">
        <v>451</v>
      </c>
    </row>
    <row r="196" spans="16:16" ht="15" customHeight="1" x14ac:dyDescent="0.25">
      <c r="P196" s="114" t="s">
        <v>452</v>
      </c>
    </row>
    <row r="197" spans="16:16" ht="15" customHeight="1" x14ac:dyDescent="0.25">
      <c r="P197" s="111" t="s">
        <v>453</v>
      </c>
    </row>
    <row r="198" spans="16:16" ht="15" customHeight="1" x14ac:dyDescent="0.25">
      <c r="P198" s="112" t="s">
        <v>454</v>
      </c>
    </row>
    <row r="199" spans="16:16" ht="15" customHeight="1" x14ac:dyDescent="0.25">
      <c r="P199" s="111" t="s">
        <v>455</v>
      </c>
    </row>
    <row r="200" spans="16:16" ht="15" customHeight="1" x14ac:dyDescent="0.25">
      <c r="P200" s="112" t="s">
        <v>456</v>
      </c>
    </row>
    <row r="201" spans="16:16" ht="15" customHeight="1" x14ac:dyDescent="0.25">
      <c r="P201" s="111" t="s">
        <v>457</v>
      </c>
    </row>
    <row r="202" spans="16:16" ht="15" customHeight="1" x14ac:dyDescent="0.25">
      <c r="P202" s="112" t="s">
        <v>458</v>
      </c>
    </row>
    <row r="203" spans="16:16" ht="15" customHeight="1" x14ac:dyDescent="0.25">
      <c r="P203" s="113" t="s">
        <v>459</v>
      </c>
    </row>
    <row r="204" spans="16:16" ht="15" customHeight="1" x14ac:dyDescent="0.25">
      <c r="P204" s="112" t="s">
        <v>460</v>
      </c>
    </row>
    <row r="205" spans="16:16" ht="15" customHeight="1" x14ac:dyDescent="0.25">
      <c r="P205" s="111" t="s">
        <v>461</v>
      </c>
    </row>
    <row r="206" spans="16:16" ht="15" customHeight="1" x14ac:dyDescent="0.25">
      <c r="P206" s="112" t="s">
        <v>462</v>
      </c>
    </row>
    <row r="207" spans="16:16" ht="15" customHeight="1" x14ac:dyDescent="0.25">
      <c r="P207" s="111" t="s">
        <v>463</v>
      </c>
    </row>
    <row r="208" spans="16:16" ht="15" customHeight="1" x14ac:dyDescent="0.25">
      <c r="P208" s="112" t="s">
        <v>464</v>
      </c>
    </row>
    <row r="209" spans="16:16" ht="15" customHeight="1" x14ac:dyDescent="0.25">
      <c r="P209" s="111" t="s">
        <v>465</v>
      </c>
    </row>
    <row r="210" spans="16:16" ht="15" customHeight="1" x14ac:dyDescent="0.25">
      <c r="P210" s="114" t="s">
        <v>466</v>
      </c>
    </row>
    <row r="211" spans="16:16" ht="15" customHeight="1" x14ac:dyDescent="0.25">
      <c r="P211" s="111" t="s">
        <v>467</v>
      </c>
    </row>
    <row r="212" spans="16:16" ht="15" customHeight="1" x14ac:dyDescent="0.25">
      <c r="P212" s="112" t="s">
        <v>468</v>
      </c>
    </row>
    <row r="213" spans="16:16" ht="15" customHeight="1" x14ac:dyDescent="0.25">
      <c r="P213" s="111" t="s">
        <v>469</v>
      </c>
    </row>
    <row r="214" spans="16:16" ht="15" customHeight="1" x14ac:dyDescent="0.25">
      <c r="P214" s="114" t="s">
        <v>470</v>
      </c>
    </row>
    <row r="215" spans="16:16" ht="15" customHeight="1" x14ac:dyDescent="0.25">
      <c r="P215" s="125" t="s">
        <v>471</v>
      </c>
    </row>
    <row r="216" spans="16:16" ht="15" customHeight="1" x14ac:dyDescent="0.25">
      <c r="P216" s="112" t="s">
        <v>472</v>
      </c>
    </row>
    <row r="217" spans="16:16" ht="15" customHeight="1" x14ac:dyDescent="0.25">
      <c r="P217" s="117" t="s">
        <v>473</v>
      </c>
    </row>
    <row r="218" spans="16:16" ht="15" customHeight="1" x14ac:dyDescent="0.25">
      <c r="P218" s="112" t="s">
        <v>474</v>
      </c>
    </row>
    <row r="219" spans="16:16" ht="15" customHeight="1" x14ac:dyDescent="0.25">
      <c r="P219" s="113" t="s">
        <v>475</v>
      </c>
    </row>
    <row r="220" spans="16:16" ht="15" customHeight="1" x14ac:dyDescent="0.25">
      <c r="P220" s="126" t="s">
        <v>476</v>
      </c>
    </row>
    <row r="221" spans="16:16" ht="15" customHeight="1" x14ac:dyDescent="0.25">
      <c r="P221" s="124" t="s">
        <v>477</v>
      </c>
    </row>
    <row r="222" spans="16:16" ht="15" customHeight="1" x14ac:dyDescent="0.25">
      <c r="P222" s="123" t="s">
        <v>478</v>
      </c>
    </row>
    <row r="223" spans="16:16" ht="15" customHeight="1" x14ac:dyDescent="0.25">
      <c r="P223" s="111" t="s">
        <v>479</v>
      </c>
    </row>
    <row r="224" spans="16:16" ht="15" customHeight="1" x14ac:dyDescent="0.25">
      <c r="P224" s="112" t="s">
        <v>480</v>
      </c>
    </row>
    <row r="225" spans="16:16" ht="15" customHeight="1" x14ac:dyDescent="0.25">
      <c r="P225" s="111" t="s">
        <v>481</v>
      </c>
    </row>
    <row r="226" spans="16:16" ht="15" customHeight="1" x14ac:dyDescent="0.25">
      <c r="P226" s="112" t="s">
        <v>482</v>
      </c>
    </row>
    <row r="227" spans="16:16" ht="15" customHeight="1" x14ac:dyDescent="0.25">
      <c r="P227" s="124" t="s">
        <v>483</v>
      </c>
    </row>
    <row r="228" spans="16:16" ht="15" customHeight="1" x14ac:dyDescent="0.25">
      <c r="P228" s="112" t="s">
        <v>484</v>
      </c>
    </row>
    <row r="229" spans="16:16" ht="15" customHeight="1" x14ac:dyDescent="0.25">
      <c r="P229" s="113" t="s">
        <v>485</v>
      </c>
    </row>
    <row r="230" spans="16:16" ht="15" customHeight="1" x14ac:dyDescent="0.25">
      <c r="P230" s="114" t="s">
        <v>486</v>
      </c>
    </row>
    <row r="231" spans="16:16" ht="15" customHeight="1" x14ac:dyDescent="0.25">
      <c r="P231" s="113" t="s">
        <v>487</v>
      </c>
    </row>
    <row r="232" spans="16:16" ht="15" customHeight="1" x14ac:dyDescent="0.25">
      <c r="P232" s="112" t="s">
        <v>488</v>
      </c>
    </row>
    <row r="233" spans="16:16" ht="15" customHeight="1" x14ac:dyDescent="0.25">
      <c r="P233" s="111" t="s">
        <v>489</v>
      </c>
    </row>
    <row r="234" spans="16:16" ht="15" customHeight="1" x14ac:dyDescent="0.25">
      <c r="P234" s="112" t="s">
        <v>490</v>
      </c>
    </row>
    <row r="235" spans="16:16" ht="15" customHeight="1" x14ac:dyDescent="0.25">
      <c r="P235" s="117" t="s">
        <v>491</v>
      </c>
    </row>
    <row r="236" spans="16:16" ht="15" customHeight="1" x14ac:dyDescent="0.25">
      <c r="P236" s="114" t="s">
        <v>492</v>
      </c>
    </row>
    <row r="237" spans="16:16" ht="15" customHeight="1" x14ac:dyDescent="0.25">
      <c r="P237" s="113" t="s">
        <v>493</v>
      </c>
    </row>
    <row r="238" spans="16:16" ht="15" customHeight="1" x14ac:dyDescent="0.25">
      <c r="P238" s="112" t="s">
        <v>494</v>
      </c>
    </row>
    <row r="239" spans="16:16" ht="15" customHeight="1" x14ac:dyDescent="0.25">
      <c r="P239" s="111" t="s">
        <v>495</v>
      </c>
    </row>
    <row r="240" spans="16:16" ht="15" customHeight="1" x14ac:dyDescent="0.25">
      <c r="P240" s="137" t="s">
        <v>496</v>
      </c>
    </row>
    <row r="241" spans="16:16" ht="15" customHeight="1" x14ac:dyDescent="0.25">
      <c r="P241" s="138" t="s">
        <v>497</v>
      </c>
    </row>
    <row r="242" spans="16:16" ht="15" customHeight="1" x14ac:dyDescent="0.25">
      <c r="P242" s="123" t="s">
        <v>498</v>
      </c>
    </row>
    <row r="243" spans="16:16" ht="15" customHeight="1" x14ac:dyDescent="0.25">
      <c r="P243" s="111" t="s">
        <v>499</v>
      </c>
    </row>
    <row r="244" spans="16:16" ht="15" customHeight="1" x14ac:dyDescent="0.25">
      <c r="P244" s="123" t="s">
        <v>500</v>
      </c>
    </row>
    <row r="245" spans="16:16" ht="15" customHeight="1" x14ac:dyDescent="0.25">
      <c r="P245" s="111" t="s">
        <v>501</v>
      </c>
    </row>
    <row r="246" spans="16:16" ht="15" customHeight="1" x14ac:dyDescent="0.25">
      <c r="P246" s="112" t="s">
        <v>502</v>
      </c>
    </row>
    <row r="247" spans="16:16" ht="15" customHeight="1" x14ac:dyDescent="0.25">
      <c r="P247" s="111" t="s">
        <v>503</v>
      </c>
    </row>
    <row r="248" spans="16:16" ht="15" customHeight="1" x14ac:dyDescent="0.25">
      <c r="P248" s="112" t="s">
        <v>504</v>
      </c>
    </row>
    <row r="249" spans="16:16" ht="15" customHeight="1" x14ac:dyDescent="0.25">
      <c r="P249" s="124" t="s">
        <v>505</v>
      </c>
    </row>
    <row r="250" spans="16:16" ht="15" customHeight="1" x14ac:dyDescent="0.25">
      <c r="P250" s="121" t="s">
        <v>506</v>
      </c>
    </row>
    <row r="251" spans="16:16" ht="15" customHeight="1" x14ac:dyDescent="0.25">
      <c r="P251" s="111" t="s">
        <v>507</v>
      </c>
    </row>
    <row r="252" spans="16:16" ht="15" customHeight="1" x14ac:dyDescent="0.25">
      <c r="P252" s="112" t="s">
        <v>508</v>
      </c>
    </row>
    <row r="253" spans="16:16" ht="15" customHeight="1" x14ac:dyDescent="0.25">
      <c r="P253" s="111" t="s">
        <v>509</v>
      </c>
    </row>
    <row r="254" spans="16:16" ht="15" customHeight="1" x14ac:dyDescent="0.25">
      <c r="P254" s="114" t="s">
        <v>510</v>
      </c>
    </row>
    <row r="255" spans="16:16" ht="15" customHeight="1" x14ac:dyDescent="0.25">
      <c r="P255" s="117" t="s">
        <v>511</v>
      </c>
    </row>
    <row r="256" spans="16:16" ht="15" customHeight="1" x14ac:dyDescent="0.25">
      <c r="P256" s="112" t="s">
        <v>512</v>
      </c>
    </row>
  </sheetData>
  <sheetProtection algorithmName="SHA-512" hashValue="hQdSwqlLXlU0RGz21EsJeNvKwIUsWL75G1KPRziUBVryKvrGRN60e6aPH2BpziwB6hees9SMVTfWAzB3FSF54A==" saltValue="YgfaVm76TxNaX32KUkNLbg==" spinCount="100000" sheet="1" objects="1" scenarios="1"/>
  <mergeCells count="11">
    <mergeCell ref="B9:B10"/>
    <mergeCell ref="B11:B12"/>
    <mergeCell ref="C26:D26"/>
    <mergeCell ref="C27:D27"/>
    <mergeCell ref="C34:D34"/>
    <mergeCell ref="C28:D28"/>
    <mergeCell ref="C29:D29"/>
    <mergeCell ref="C30:D30"/>
    <mergeCell ref="C31:D31"/>
    <mergeCell ref="C32:D32"/>
    <mergeCell ref="C33:D33"/>
  </mergeCells>
  <phoneticPr fontId="30" type="noConversion"/>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dd70855-4555-4fc6-8fbc-e6f843257071" xsi:nil="true"/>
    <lcf76f155ced4ddcb4097134ff3c332f xmlns="ccdb75ce-c0b7-4ff5-9fa7-cc4f5a87d5d8">
      <Terms xmlns="http://schemas.microsoft.com/office/infopath/2007/PartnerControls"/>
    </lcf76f155ced4ddcb4097134ff3c332f>
    <Information xmlns="ccdb75ce-c0b7-4ff5-9fa7-cc4f5a87d5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128FA6667BEE4409F0B480276429A7C" ma:contentTypeVersion="17" ma:contentTypeDescription="Crée un document." ma:contentTypeScope="" ma:versionID="68ac207a9a2c3e1f358b46ba0394cb5f">
  <xsd:schema xmlns:xsd="http://www.w3.org/2001/XMLSchema" xmlns:xs="http://www.w3.org/2001/XMLSchema" xmlns:p="http://schemas.microsoft.com/office/2006/metadata/properties" xmlns:ns2="ccdb75ce-c0b7-4ff5-9fa7-cc4f5a87d5d8" xmlns:ns3="9dd70855-4555-4fc6-8fbc-e6f843257071" targetNamespace="http://schemas.microsoft.com/office/2006/metadata/properties" ma:root="true" ma:fieldsID="e65ac400aaa81da091b03761d6cb13cb" ns2:_="" ns3:_="">
    <xsd:import namespace="ccdb75ce-c0b7-4ff5-9fa7-cc4f5a87d5d8"/>
    <xsd:import namespace="9dd70855-4555-4fc6-8fbc-e6f84325707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Inform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db75ce-c0b7-4ff5-9fa7-cc4f5a87d5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cc4018d8-b214-4a48-af45-02710e18d619"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Information" ma:index="24" nillable="true" ma:displayName="Information" ma:description="description du document et de son utilité" ma:format="Dropdown" ma:internalName="Informa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d70855-4555-4fc6-8fbc-e6f843257071"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50cc46bf-7569-46c0-9b7f-e4f8a6c5bb7e}" ma:internalName="TaxCatchAll" ma:showField="CatchAllData" ma:web="9dd70855-4555-4fc6-8fbc-e6f8432570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40CE78-40FF-4049-BF30-831A97EE4A32}">
  <ds:schemaRefs>
    <ds:schemaRef ds:uri="ef196833-2147-41b0-9d6f-76563dcbbc83"/>
    <ds:schemaRef ds:uri="http://purl.org/dc/dcmitype/"/>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2006/documentManagement/types"/>
    <ds:schemaRef ds:uri="http://schemas.microsoft.com/office/infopath/2007/PartnerControls"/>
    <ds:schemaRef ds:uri="a7fc6368-1d1d-4042-b06a-35d13c3ec790"/>
  </ds:schemaRefs>
</ds:datastoreItem>
</file>

<file path=customXml/itemProps2.xml><?xml version="1.0" encoding="utf-8"?>
<ds:datastoreItem xmlns:ds="http://schemas.openxmlformats.org/officeDocument/2006/customXml" ds:itemID="{735FCE12-9945-4E0F-A1F7-1B87DE48780C}"/>
</file>

<file path=customXml/itemProps3.xml><?xml version="1.0" encoding="utf-8"?>
<ds:datastoreItem xmlns:ds="http://schemas.openxmlformats.org/officeDocument/2006/customXml" ds:itemID="{796766D9-9737-4E14-865C-CF47BEC294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Entête </vt:lpstr>
      <vt:lpstr>A lire</vt:lpstr>
      <vt:lpstr>VecteursIN</vt:lpstr>
      <vt:lpstr>Usages</vt:lpstr>
      <vt:lpstr>AA</vt:lpstr>
      <vt:lpstr>Résultats_Indices</vt:lpstr>
      <vt:lpstr>Résultats_Pistes</vt:lpstr>
      <vt:lpstr>Paramètres</vt:lpstr>
      <vt:lpstr>'Entête '!Zone_d_impression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Jean-Benoit Verbeke</dc:creator>
  <cp:keywords/>
  <dc:description/>
  <cp:lastModifiedBy>Magali Houyet</cp:lastModifiedBy>
  <cp:revision/>
  <dcterms:created xsi:type="dcterms:W3CDTF">2025-11-01T09:07:50Z</dcterms:created>
  <dcterms:modified xsi:type="dcterms:W3CDTF">2026-04-16T13:51:55Z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0x010100B128FA6667BEE4409F0B480276429A7C</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2026-02-04T09:57:00Z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28be0ecc-09a7-4ec1-a289-3517ef29e363</vt:lpwstr>
  </property>
  <property fmtid="{D5CDD505-2E9C-101B-9397-08002B2CF9AE}" pid="10" name="MSIP_Label_97a477d1-147d-4e34-b5e3-7b26d2f44870_ContentBits">
    <vt:lpwstr>0</vt:lpwstr>
  </property>
  <property fmtid="{D5CDD505-2E9C-101B-9397-08002B2CF9AE}" pid="11" name="MSIP_Label_97a477d1-147d-4e34-b5e3-7b26d2f44870_Tag">
    <vt:lpwstr>10, 3, 0, 1</vt:lpwstr>
  </property>
</Properties>
</file>