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465\Desktop\"/>
    </mc:Choice>
  </mc:AlternateContent>
  <xr:revisionPtr revIDLastSave="0" documentId="13_ncr:1_{A8806405-8933-4646-BF5C-7672A0B957EE}" xr6:coauthVersionLast="45" xr6:coauthVersionMax="46" xr10:uidLastSave="{00000000-0000-0000-0000-000000000000}"/>
  <bookViews>
    <workbookView xWindow="-108" yWindow="-108" windowWidth="23256" windowHeight="12576" xr2:uid="{1CE290E8-1BB4-EB45-B9A4-653FBE7F0FBF}"/>
  </bookViews>
  <sheets>
    <sheet name="1. INFO" sheetId="11" r:id="rId1"/>
    <sheet name="2. CALCULS" sheetId="10" r:id="rId2"/>
    <sheet name="3. SCHEMA" sheetId="7" r:id="rId3"/>
    <sheet name="4. SCHEMA CHP BIOGAZ" sheetId="12" state="hidden" r:id="rId4"/>
  </sheets>
  <definedNames>
    <definedName name="_xlnm.Print_Area" localSheetId="2">'3. SCHEMA'!$A$1:$AI$90</definedName>
    <definedName name="_xlnm.Print_Area" localSheetId="3">'4. SCHEMA CHP BIOGAZ'!$A$1:$AP$85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9" i="10" l="1"/>
  <c r="G20" i="10" l="1"/>
  <c r="G12" i="10"/>
  <c r="E59" i="10"/>
  <c r="E58" i="10"/>
  <c r="E47" i="10"/>
  <c r="G47" i="10" s="1"/>
  <c r="E39" i="10"/>
  <c r="E41" i="10" s="1"/>
  <c r="E30" i="10"/>
  <c r="E32" i="10" s="1"/>
  <c r="E51" i="10"/>
  <c r="E82" i="10" l="1"/>
  <c r="E84" i="10"/>
  <c r="E85" i="10" s="1"/>
  <c r="E94" i="10" s="1"/>
  <c r="E45" i="10"/>
  <c r="E60" i="10" s="1"/>
  <c r="E61" i="10" l="1"/>
  <c r="G61" i="10" s="1"/>
  <c r="E42" i="10" l="1"/>
  <c r="E43" i="10" s="1"/>
  <c r="E48" i="10"/>
  <c r="E36" i="10"/>
  <c r="E34" i="10"/>
  <c r="E52" i="10" l="1"/>
  <c r="E54" i="10"/>
  <c r="E53" i="10"/>
  <c r="F51" i="10" s="1"/>
  <c r="E86" i="10"/>
  <c r="G86" i="10" s="1"/>
  <c r="F52" i="10" l="1"/>
  <c r="F53" i="10" s="1"/>
  <c r="E65" i="10"/>
  <c r="E66" i="10" s="1"/>
  <c r="G66" i="10" s="1"/>
  <c r="E63" i="10"/>
  <c r="E64" i="10" s="1"/>
  <c r="G64" i="10" s="1"/>
  <c r="E55" i="10"/>
  <c r="E90" i="10" l="1"/>
  <c r="G90" i="10" s="1"/>
  <c r="E69" i="10"/>
  <c r="E87" i="10"/>
  <c r="G87" i="10" s="1"/>
  <c r="G26" i="10" s="1"/>
  <c r="E74" i="10" l="1"/>
  <c r="E70" i="10"/>
  <c r="E71" i="10"/>
  <c r="E75" i="10" l="1"/>
  <c r="E93" i="10"/>
  <c r="E95" i="10"/>
  <c r="E96" i="10"/>
  <c r="E77" i="10"/>
  <c r="E76" i="10"/>
  <c r="E78" i="10" l="1"/>
  <c r="G78" i="10" s="1"/>
  <c r="E97" i="10"/>
  <c r="F94" i="10" s="1"/>
  <c r="F95" i="10" l="1"/>
  <c r="F96" i="10"/>
  <c r="F93" i="10"/>
  <c r="E99" i="10"/>
  <c r="F76" i="10"/>
  <c r="F75" i="10"/>
  <c r="F77" i="10"/>
  <c r="F78" i="10"/>
  <c r="F97" i="10" l="1"/>
</calcChain>
</file>

<file path=xl/sharedStrings.xml><?xml version="1.0" encoding="utf-8"?>
<sst xmlns="http://schemas.openxmlformats.org/spreadsheetml/2006/main" count="334" uniqueCount="257">
  <si>
    <t>kgCO2/MWhp</t>
  </si>
  <si>
    <t>%</t>
  </si>
  <si>
    <t>%PCI</t>
  </si>
  <si>
    <t>MWhq</t>
  </si>
  <si>
    <t>Unité</t>
  </si>
  <si>
    <t>kgCO2</t>
  </si>
  <si>
    <t>MWhp</t>
  </si>
  <si>
    <t>Emission de CO2</t>
  </si>
  <si>
    <t>Coefficient émission CO2</t>
  </si>
  <si>
    <t>Energie entrante</t>
  </si>
  <si>
    <t>MWhe</t>
  </si>
  <si>
    <t>kgCO2/MWhe</t>
  </si>
  <si>
    <t>C (BG)</t>
  </si>
  <si>
    <t>CO2 (BG)</t>
  </si>
  <si>
    <t>Ee (BG)</t>
  </si>
  <si>
    <t>MWh</t>
  </si>
  <si>
    <t>kgCO2/MWh</t>
  </si>
  <si>
    <t>Ee (BM)</t>
  </si>
  <si>
    <t>CO2 (BM)</t>
  </si>
  <si>
    <t>Electricité nette produite par CHP</t>
  </si>
  <si>
    <t>Flux biogaz vers CHP</t>
  </si>
  <si>
    <t>Chaleur nette produite par CHP</t>
  </si>
  <si>
    <t>Rendement production biométhane</t>
  </si>
  <si>
    <t>Flux de biométhane produit</t>
  </si>
  <si>
    <t>Rendement électrique brut CHP</t>
  </si>
  <si>
    <t>Rendement chaleur brut CHP</t>
  </si>
  <si>
    <t>Eef_épuration BM</t>
  </si>
  <si>
    <t>% PCI</t>
  </si>
  <si>
    <t>% Eqf</t>
  </si>
  <si>
    <t>% Ee (BG) CHP</t>
  </si>
  <si>
    <t>% Ee (BG)</t>
  </si>
  <si>
    <t>Eef</t>
  </si>
  <si>
    <t>Eqf</t>
  </si>
  <si>
    <t>% Eef</t>
  </si>
  <si>
    <t>Valeur</t>
  </si>
  <si>
    <t>Symbole</t>
  </si>
  <si>
    <t>Grandeur</t>
  </si>
  <si>
    <t>Ee (CHP)</t>
  </si>
  <si>
    <r>
      <rPr>
        <sz val="12"/>
        <color theme="1"/>
        <rFont val="Symbol"/>
        <family val="1"/>
        <charset val="2"/>
      </rPr>
      <t>h (</t>
    </r>
    <r>
      <rPr>
        <sz val="12"/>
        <color theme="1"/>
        <rFont val="Calibri"/>
        <family val="2"/>
        <scheme val="minor"/>
      </rPr>
      <t>CHAUD)</t>
    </r>
  </si>
  <si>
    <t>= Ratio (Eef) x Ee (BG)</t>
  </si>
  <si>
    <t>Eef (CHP)</t>
  </si>
  <si>
    <t>= Ratio (Eqf) x Ee (BG)</t>
  </si>
  <si>
    <t>Eqf(CHAUD)</t>
  </si>
  <si>
    <r>
      <t xml:space="preserve">= Eqf (CHAUD) / </t>
    </r>
    <r>
      <rPr>
        <i/>
        <sz val="12"/>
        <color theme="1"/>
        <rFont val="Symbol"/>
        <family val="1"/>
        <charset val="2"/>
      </rPr>
      <t>h (</t>
    </r>
    <r>
      <rPr>
        <i/>
        <sz val="12"/>
        <color theme="1"/>
        <rFont val="Calibri"/>
        <family val="2"/>
        <scheme val="minor"/>
      </rPr>
      <t>CHAUD)</t>
    </r>
  </si>
  <si>
    <t>C (RD)</t>
  </si>
  <si>
    <t>Eef (RD)</t>
  </si>
  <si>
    <t>= Eef - Eef (RD)</t>
  </si>
  <si>
    <t>CO2 (RD)</t>
  </si>
  <si>
    <t>= C (RD) x Eef (RD)</t>
  </si>
  <si>
    <t>Consommation spécifique de chaleur du digesteur</t>
  </si>
  <si>
    <t>Consommation spécifique en électricité du digesteur</t>
  </si>
  <si>
    <t>Fraction chaleur fonctionnelle digesteur via chaudière biogaz</t>
  </si>
  <si>
    <t>Rendement chaudière biogaz</t>
  </si>
  <si>
    <r>
      <rPr>
        <sz val="12"/>
        <color theme="1"/>
        <rFont val="Symbol"/>
        <family val="1"/>
        <charset val="2"/>
      </rPr>
      <t>h (</t>
    </r>
    <r>
      <rPr>
        <sz val="12"/>
        <color theme="1"/>
        <rFont val="Calibri"/>
        <family val="2"/>
        <scheme val="minor"/>
      </rPr>
      <t>CHAUD BG)</t>
    </r>
  </si>
  <si>
    <r>
      <t xml:space="preserve">= Eqf (CHAUD BG) / </t>
    </r>
    <r>
      <rPr>
        <i/>
        <sz val="12"/>
        <color theme="1"/>
        <rFont val="Symbol"/>
        <family val="1"/>
        <charset val="2"/>
      </rPr>
      <t>h (</t>
    </r>
    <r>
      <rPr>
        <i/>
        <sz val="12"/>
        <color theme="1"/>
        <rFont val="Calibri"/>
        <family val="2"/>
        <scheme val="minor"/>
      </rPr>
      <t>CHAUD BG)</t>
    </r>
  </si>
  <si>
    <t>Fraction chaleur fonctionnelle digesteur via CHP</t>
  </si>
  <si>
    <t>Eqf (CHAUD BG)</t>
  </si>
  <si>
    <r>
      <t xml:space="preserve">l </t>
    </r>
    <r>
      <rPr>
        <sz val="12"/>
        <color theme="1"/>
        <rFont val="Calibri"/>
        <family val="2"/>
      </rPr>
      <t>(Eqf CHP)</t>
    </r>
  </si>
  <si>
    <r>
      <t>=</t>
    </r>
    <r>
      <rPr>
        <i/>
        <sz val="12"/>
        <color theme="1"/>
        <rFont val="Symbol"/>
        <family val="1"/>
        <charset val="2"/>
      </rPr>
      <t xml:space="preserve"> l</t>
    </r>
    <r>
      <rPr>
        <i/>
        <sz val="12"/>
        <color theme="1"/>
        <rFont val="Calibri"/>
        <family val="2"/>
        <scheme val="minor"/>
      </rPr>
      <t>(Eqf CHAUD) x Eqf</t>
    </r>
  </si>
  <si>
    <r>
      <t>=</t>
    </r>
    <r>
      <rPr>
        <i/>
        <sz val="12"/>
        <color theme="1"/>
        <rFont val="Symbol"/>
        <family val="1"/>
        <charset val="2"/>
      </rPr>
      <t xml:space="preserve"> l</t>
    </r>
    <r>
      <rPr>
        <i/>
        <sz val="12"/>
        <color theme="1"/>
        <rFont val="Calibri"/>
        <family val="2"/>
        <scheme val="minor"/>
      </rPr>
      <t>(Eqf CHAUD BG) x Eqf</t>
    </r>
  </si>
  <si>
    <r>
      <t>= 1-</t>
    </r>
    <r>
      <rPr>
        <i/>
        <sz val="12"/>
        <color theme="1"/>
        <rFont val="Symbol"/>
        <family val="1"/>
        <charset val="2"/>
      </rPr>
      <t>l</t>
    </r>
    <r>
      <rPr>
        <i/>
        <sz val="12"/>
        <color theme="1"/>
        <rFont val="Calibri"/>
        <family val="2"/>
        <scheme val="minor"/>
      </rPr>
      <t xml:space="preserve"> (Eqf CHAUD) -</t>
    </r>
    <r>
      <rPr>
        <i/>
        <sz val="12"/>
        <color theme="1"/>
        <rFont val="Symbol"/>
        <family val="1"/>
        <charset val="2"/>
      </rPr>
      <t>l</t>
    </r>
    <r>
      <rPr>
        <i/>
        <sz val="12"/>
        <color theme="1"/>
        <rFont val="Calibri"/>
        <family val="2"/>
        <scheme val="minor"/>
      </rPr>
      <t xml:space="preserve"> (Eqf CHAUD BG)</t>
    </r>
  </si>
  <si>
    <t>Chaleur fonctionnelle via CHP</t>
  </si>
  <si>
    <t>Eqf (CHP)</t>
  </si>
  <si>
    <r>
      <t>=</t>
    </r>
    <r>
      <rPr>
        <i/>
        <sz val="12"/>
        <color theme="1"/>
        <rFont val="Symbol"/>
        <family val="1"/>
        <charset val="2"/>
      </rPr>
      <t xml:space="preserve"> l</t>
    </r>
    <r>
      <rPr>
        <i/>
        <sz val="12"/>
        <color theme="1"/>
        <rFont val="Calibri"/>
        <family val="2"/>
        <scheme val="minor"/>
      </rPr>
      <t>(Eqf CHP) x Eqf</t>
    </r>
  </si>
  <si>
    <t>Electricité brute produite par CHP</t>
  </si>
  <si>
    <t>Ebp (CHP)</t>
  </si>
  <si>
    <t>= aE brut (CHP) x Ee (CHP)</t>
  </si>
  <si>
    <t>aE brut (CHP)</t>
  </si>
  <si>
    <t>aQ brut (CHP)</t>
  </si>
  <si>
    <t>Chaleur brute produite par CHP</t>
  </si>
  <si>
    <t>= aQ brut (CHP) x Ee (CHP)</t>
  </si>
  <si>
    <t>= Ebp (CHP) - Eef (CHP)</t>
  </si>
  <si>
    <t>= Eqb (CHP) - Eqf (CHP)</t>
  </si>
  <si>
    <t>CO2 (ELEC)</t>
  </si>
  <si>
    <t>CO2 (CHALEUR)</t>
  </si>
  <si>
    <t>Electricité fonctionnelle via CHP</t>
  </si>
  <si>
    <t>Electricité fonctionnelle via RD</t>
  </si>
  <si>
    <t>Chaleur nette valorisable pour CV</t>
  </si>
  <si>
    <t>Attention vérifier si résultat obtenu est au moins &gt; = 0</t>
  </si>
  <si>
    <t>= Ee (BM) + Enp (CHP) + Eqn (CHP)</t>
  </si>
  <si>
    <t>Enp (CHP)</t>
  </si>
  <si>
    <t>Eqb (CHP)</t>
  </si>
  <si>
    <t>Eqn (CHP)</t>
  </si>
  <si>
    <t>= Ratio Eef x Ee (BM)</t>
  </si>
  <si>
    <t>= Ratio grid BM x Eef_épuration BM</t>
  </si>
  <si>
    <t>% Eef_épuration BM</t>
  </si>
  <si>
    <t>Electricité nette produite bénéficiant de CV</t>
  </si>
  <si>
    <t>Version du :</t>
  </si>
  <si>
    <t>Allocation émissions de CO2</t>
  </si>
  <si>
    <r>
      <t xml:space="preserve">= </t>
    </r>
    <r>
      <rPr>
        <i/>
        <sz val="12"/>
        <color theme="1"/>
        <rFont val="Symbol"/>
        <family val="1"/>
        <charset val="2"/>
      </rPr>
      <t>l</t>
    </r>
    <r>
      <rPr>
        <i/>
        <sz val="12"/>
        <color theme="1"/>
        <rFont val="Calibri"/>
        <family val="2"/>
        <scheme val="minor"/>
      </rPr>
      <t>(Eef RD) x Eef</t>
    </r>
  </si>
  <si>
    <t>B. Chaleur fonctionnelle via chaudière biogaz</t>
  </si>
  <si>
    <t>C. Chaleur fonctionnelle via CHP</t>
  </si>
  <si>
    <t>Flux biogaz vers unité de production de biométhane (BM)</t>
  </si>
  <si>
    <t>Eef (CHP BM)</t>
  </si>
  <si>
    <t>Eqf (CHP BM)</t>
  </si>
  <si>
    <t>= Enp (CHP) - Eef (CHP BM)</t>
  </si>
  <si>
    <t>= Ratio Eqf x Ee (BM)</t>
  </si>
  <si>
    <t>=Eqn (CHP) - Eqf (CHP BM)</t>
  </si>
  <si>
    <t>E (BM)</t>
  </si>
  <si>
    <t>Unités :</t>
  </si>
  <si>
    <t>Eenp (CHP BG)</t>
  </si>
  <si>
    <t>Eqnv (CHP BG)</t>
  </si>
  <si>
    <r>
      <rPr>
        <sz val="12"/>
        <color theme="1"/>
        <rFont val="Symbol"/>
        <family val="1"/>
        <charset val="2"/>
      </rPr>
      <t>l</t>
    </r>
    <r>
      <rPr>
        <sz val="12"/>
        <color theme="1"/>
        <rFont val="Calibri"/>
        <family val="2"/>
        <scheme val="minor"/>
      </rPr>
      <t xml:space="preserve"> (Eef RD)</t>
    </r>
  </si>
  <si>
    <r>
      <rPr>
        <sz val="12"/>
        <color theme="1"/>
        <rFont val="Symbol"/>
        <family val="1"/>
        <charset val="2"/>
      </rPr>
      <t>l</t>
    </r>
    <r>
      <rPr>
        <sz val="12"/>
        <color theme="1"/>
        <rFont val="Calibri"/>
        <family val="2"/>
        <scheme val="minor"/>
      </rPr>
      <t xml:space="preserve"> (Eqf CHAUD)</t>
    </r>
  </si>
  <si>
    <r>
      <rPr>
        <sz val="12"/>
        <color theme="1"/>
        <rFont val="Symbol"/>
        <family val="1"/>
        <charset val="2"/>
      </rPr>
      <t>l</t>
    </r>
    <r>
      <rPr>
        <sz val="12"/>
        <color theme="1"/>
        <rFont val="Calibri"/>
        <family val="2"/>
        <scheme val="minor"/>
      </rPr>
      <t xml:space="preserve"> (Eqf CHAUD BG)</t>
    </r>
  </si>
  <si>
    <r>
      <rPr>
        <sz val="12"/>
        <color theme="1"/>
        <rFont val="Symbol"/>
        <family val="1"/>
        <charset val="2"/>
      </rPr>
      <t>h</t>
    </r>
    <r>
      <rPr>
        <sz val="12"/>
        <color theme="1"/>
        <rFont val="Calibri"/>
        <family val="2"/>
        <scheme val="minor"/>
      </rPr>
      <t xml:space="preserve"> (BM)</t>
    </r>
  </si>
  <si>
    <t>Les émissions de GES sont exprimées en kgCO2 équivalent et couvrent en principe les émissions de CO2, CH4 et N2O</t>
  </si>
  <si>
    <t>% Ee (BM)</t>
  </si>
  <si>
    <t>Les énergies primaires sont exprimés en PCI (sauf mention explicite en PCS)</t>
  </si>
  <si>
    <t>Cadre légal :</t>
  </si>
  <si>
    <t>Calcul du coefficient de CO2 du biométhane injecté</t>
  </si>
  <si>
    <t>(N G SER exprimé en kgCO2/MWhp PCI)</t>
  </si>
  <si>
    <t>TBD (AGW-PEV / AGW - LGO GAZ SER / CODE DE COMPTAGE)</t>
  </si>
  <si>
    <t>Données propres à l'unité de production de biogaz et d'injection de biométhane</t>
  </si>
  <si>
    <t>Valeurs de référence applicables par le SPW</t>
  </si>
  <si>
    <t>Description</t>
  </si>
  <si>
    <t>1. Données</t>
  </si>
  <si>
    <t>Valeur calculée par le SPW en application du Code de comptage (DECRI) - Couvre l'ensemble des émissions de GES de l'intrant biomasse livré sur site - Converti en kgCO2 par MWh Biogaz produit sur base d'une estimation de la productivité en CH4 de l'intrant livré.</t>
  </si>
  <si>
    <t>Rendement mesuré sur la période considérée - Voir algorithmes de comptage et valeurs de design dans le Certificat de Garantie d'Origine</t>
  </si>
  <si>
    <t>= C (BG) x Ee (BG)</t>
  </si>
  <si>
    <t>Quantité de biogaz produite sur la période considérée. Correspond à la valeur comptabilisée par le SPW via relevé trimestriel sur base pouvoir méthanogène de l'intrant (cf. DECRI) et registre de production (tonnage)</t>
  </si>
  <si>
    <t>Voir communication SPW (gaz naturel : 251 kgCO2/MWhp ; Gasoil : 306 kgCO2/MWhp ; etc.)</t>
  </si>
  <si>
    <t>0% = Pas de chaudière biogaz ; 100% = toute la chaleur nécessaire au digesteur est fournie par cette chaudière biogaz</t>
  </si>
  <si>
    <t>Ratio Eef (BG)</t>
  </si>
  <si>
    <t>Ratio Eqf (BG)</t>
  </si>
  <si>
    <t>Ratio Eef (BM)</t>
  </si>
  <si>
    <t>Ratio Eqf (BM)</t>
  </si>
  <si>
    <t>Electricité fonctionnelle nécessaire pour l'épuration du biométhane</t>
  </si>
  <si>
    <t>Chaleur fonctionnelle nécessaire pour l'épuration du biométhane</t>
  </si>
  <si>
    <t>Fraction de l'électricité fonctionnelle fournie via le réseau de distribution (RD)</t>
  </si>
  <si>
    <t>Rapport entre la quantité de biogaz destinée à l'unité de production de biométhane et la quantité de biogaz totale produite</t>
  </si>
  <si>
    <t>La grandeurs utilisées font référence à celles définies dans le Code de comptage</t>
  </si>
  <si>
    <t>Définitions :</t>
  </si>
  <si>
    <t>Installation :</t>
  </si>
  <si>
    <t>L'installation de production et d'injection de biométhane est représentée au schéma de l'onglet "3. SCHEMA"</t>
  </si>
  <si>
    <t>L'installation est composée des zones suivantes :</t>
  </si>
  <si>
    <t>Zone 1 :</t>
  </si>
  <si>
    <t>Unité de biométhanisation constituée du digesteur et de tous les élements périphériques tels que repris dans le CGO :</t>
  </si>
  <si>
    <t>- Chaudière(s) alimentées en biomasse et/ou biogaz</t>
  </si>
  <si>
    <t>- Unité(s) de cogénération alimentée(s) en biogaz</t>
  </si>
  <si>
    <t>Zone 2 :</t>
  </si>
  <si>
    <t>- Cabine injection sur le réseau de distribution</t>
  </si>
  <si>
    <t>Unité de traitement du biogaz et d'injection de biométhane sur le réseau de distribution tels que repris dans le CGO</t>
  </si>
  <si>
    <t>- Epuration du biogaz en biométhane</t>
  </si>
  <si>
    <t>- Equipements fonctionnels électriques et thermiques</t>
  </si>
  <si>
    <t>- Stockage (intrants ; biogaz ; digestat)</t>
  </si>
  <si>
    <t>- Torchère</t>
  </si>
  <si>
    <t>- Equipements fonctionnels électriques (compresseur, etc.) et, le cas échéant, thermiques</t>
  </si>
  <si>
    <t>Ee (TOR)</t>
  </si>
  <si>
    <t>Ratio biogaz produit vers unité de production de biométhane (BM)</t>
  </si>
  <si>
    <t>Ratio biogaz produit vers torchère (TOR)</t>
  </si>
  <si>
    <t>Ratio (BM)</t>
  </si>
  <si>
    <t>Ratio (TOR)</t>
  </si>
  <si>
    <t>= Ratio (BM) x Ee (BG)</t>
  </si>
  <si>
    <t>= Ratio (TOR) x Ee (BG)</t>
  </si>
  <si>
    <t>Flux biogaz vers torchère</t>
  </si>
  <si>
    <t>Résultats principaux</t>
  </si>
  <si>
    <t>Facteur d'émission du biométhane produit</t>
  </si>
  <si>
    <t>N G SER (BM)</t>
  </si>
  <si>
    <t>Légende :</t>
  </si>
  <si>
    <t>Electricité fonctionnelle</t>
  </si>
  <si>
    <t>Chaleur fonctionnelle</t>
  </si>
  <si>
    <t>Energie primaire du biogaz produit</t>
  </si>
  <si>
    <t>Coefficient émission CO2 liés aux intrants biomasse alimentant le digesteur</t>
  </si>
  <si>
    <t>Fraction de l'électricité fonctionnelle venant du réseau de distribution (RD)</t>
  </si>
  <si>
    <t>Rapport entre l'électricité fonctionnelle consommée au niveau de la zone 1 et l'énergie primaire du biogaz produit</t>
  </si>
  <si>
    <t>Emissions de CO2 liées aux intrants biomasse alimentant le digesteur</t>
  </si>
  <si>
    <t>Coefficient émission CO2 du biogaz produit</t>
  </si>
  <si>
    <t>Intrants biomasse digesteur</t>
  </si>
  <si>
    <t>Facteur d'émission du biogaz produit</t>
  </si>
  <si>
    <t>Zone 1 - Equipements fonctionnels</t>
  </si>
  <si>
    <t>Zone 2 - Equipements fonctionnels</t>
  </si>
  <si>
    <t>Zone 1 - Cogénération Biogaz</t>
  </si>
  <si>
    <t>Zone 2 - Production biométhane</t>
  </si>
  <si>
    <t>A. Electricité fonctionnelle via le réseau de distribution (RD)</t>
  </si>
  <si>
    <t>B. Electricité fonctionnelle via la cogénération (CHP)</t>
  </si>
  <si>
    <t>Energie électrique fonctionnelle</t>
  </si>
  <si>
    <t>A. Chaleur fonctionnelle via chaudière d'appoint</t>
  </si>
  <si>
    <t>Formules</t>
  </si>
  <si>
    <t>Chaleur fontionnelle</t>
  </si>
  <si>
    <t>Zone 1 - Torchère</t>
  </si>
  <si>
    <t>Fraction de biogaz envoyée à la torchère sur la période considérée</t>
  </si>
  <si>
    <t>= Valeur conventionnelle SPW électricité réseau</t>
  </si>
  <si>
    <t>Energie thermique fonctionnelle</t>
  </si>
  <si>
    <t>Fraction chaleur fonctionnelle via chaudière d'appoint</t>
  </si>
  <si>
    <t>Rendement chaudière d'appoint</t>
  </si>
  <si>
    <t>Coefficient émission CO2 intrants chaudière d'appoint</t>
  </si>
  <si>
    <t>C (ICA)</t>
  </si>
  <si>
    <t>Ee (ICA)</t>
  </si>
  <si>
    <t>CO2 (ICA)</t>
  </si>
  <si>
    <t>= C (ICA) x Ee (ICA)</t>
  </si>
  <si>
    <t>= CO2 (BG) + CO2 (ICA) + CO2 (RD)</t>
  </si>
  <si>
    <t>= Ee (BG) + Ee (ICA) + Eef (RD)</t>
  </si>
  <si>
    <t>Rapport entre la chaleur fonctionnelle consommée au niveau de la zone 1 et l'énergie primaire du biogaz produit</t>
  </si>
  <si>
    <t>0% = Pas de chaudière d'appoint ; 100% = toute la chaleur nécessaire au digesteur est fournie par cette chaudière d'appoint</t>
  </si>
  <si>
    <t>Rendement mesuré sur la période considérée</t>
  </si>
  <si>
    <t>Rapport entre l'électricité fonctionnelle consommée au niveau de la zone 2 et l'énergie primaire du biogaz envoyé vers l'unité de production du biométhane</t>
  </si>
  <si>
    <t>0% =  toute l'électricité fonctionnelle consommée par la zone 1 provient de la cogénération. 100% = toute l'électricité fonctionnelle consommée par la zone 1 provient du réseau de distribution</t>
  </si>
  <si>
    <t>0% =  toute l'électricité fonctionnelle consommée par la zone 2 provient de la cogénération. 100% = toute l'électricité fonctionnelle consommée par la zone 2 provient du réseau de distribution</t>
  </si>
  <si>
    <t>Rapport entre la chaleur fonctionnelle consommée au niveau de la zone 2 et l'énergie primaire du biogaz envoyé vers l'unité de production du biométhane. La chaleur fonctionnelle est supposée provenir uniquement de la cogénération</t>
  </si>
  <si>
    <t>Utilisation du biogaz produit</t>
  </si>
  <si>
    <t>Flux biogaz vers chaudière</t>
  </si>
  <si>
    <t>Ee (CHAUD BG)</t>
  </si>
  <si>
    <t>= Ee (BG) - Ee(BM) - Ee (TOR) - Ee (CHAUD BG)</t>
  </si>
  <si>
    <t>Cogénération biogaz</t>
  </si>
  <si>
    <t>Rapport entre la quantité de biométhane produit à la sortie et la quantité de biogaz entrant dans l'unité d'épuration.</t>
  </si>
  <si>
    <t>Bilan zone 1</t>
  </si>
  <si>
    <t>Total énergies nettes produites (sortie zone 1)</t>
  </si>
  <si>
    <t>Total énergies fonctionnelles consommées en zone 1</t>
  </si>
  <si>
    <t>E (PERTES Zone 1)</t>
  </si>
  <si>
    <t>E (OUT Zone 1)</t>
  </si>
  <si>
    <t>E (IN Zone 1)</t>
  </si>
  <si>
    <t>CO2 (IN Zone 1)</t>
  </si>
  <si>
    <t>= CO2 (IN Zone 1) / E (IN Zone 1)</t>
  </si>
  <si>
    <t>C (IN Zone 1)</t>
  </si>
  <si>
    <t>C (OUT Zone 1)</t>
  </si>
  <si>
    <t>= CO2 (IN Zone 1) / E (OUT Zone 1)</t>
  </si>
  <si>
    <t>= E (OUT Zone 1) / E (IN Zone 1)</t>
  </si>
  <si>
    <t>= E(IN Zone 1) - E(OUT Zone 1)</t>
  </si>
  <si>
    <t>Rendement global Zone 1</t>
  </si>
  <si>
    <t>RDT (Zone 1)</t>
  </si>
  <si>
    <t>Emissions de CO2 allouées au flux de biogaz vers unité de production de biométhane</t>
  </si>
  <si>
    <t>Emissions de CO2 alouées à l'électricité nette produite par la cogénération</t>
  </si>
  <si>
    <t>Emissions de CO2 allouées à la chaleur nette produite par la cogénération</t>
  </si>
  <si>
    <t>Coefficient d'émission CO2 des flux sortants de la zone 1</t>
  </si>
  <si>
    <t>= CO2 (BG) + CO2 (ELEC) + CO2 (CHALEUR) = CO2 (IN Zone 1)</t>
  </si>
  <si>
    <t>CO2 (OUT Zone 1)</t>
  </si>
  <si>
    <t>Emissions de CO2 totales de la Zone 1</t>
  </si>
  <si>
    <t>Energies entrantes de la Zone 1</t>
  </si>
  <si>
    <t>Emissions de CO2 liées aux autres énergies entrantes de la zone 1</t>
  </si>
  <si>
    <t>CO2 (EXT)</t>
  </si>
  <si>
    <t>= CO2(RD) + CO2 (ICA)</t>
  </si>
  <si>
    <t>Valeur rel.</t>
  </si>
  <si>
    <t>Test</t>
  </si>
  <si>
    <t>2. Calculs Zone 1</t>
  </si>
  <si>
    <t>3. Calculs Zone 2</t>
  </si>
  <si>
    <t>CO2 (ELEC CHP BM)</t>
  </si>
  <si>
    <t>CO2 (CHALEUR CHP BM)</t>
  </si>
  <si>
    <t>CO2 (ELEC RD BM)</t>
  </si>
  <si>
    <t>Eef (RD BM)</t>
  </si>
  <si>
    <t>= C (D) x Eef (RD BM)</t>
  </si>
  <si>
    <t>= Eef_épuration BM - Eef (RD BM)</t>
  </si>
  <si>
    <t>= C (OUT Zone 1) x Ee (BM)</t>
  </si>
  <si>
    <t>= C (OUT Zone 1) x Eef (CHP BM)</t>
  </si>
  <si>
    <t>= CO2 (BM) + CO2 (ELEC RD BM) + CO2 (ELEC CHP BM) + CO2 (CHALEUR CHP BM)</t>
  </si>
  <si>
    <t>Emissions de CO2 allouées à l'électricité prélevée sur le réseau pour BM</t>
  </si>
  <si>
    <t>Emissions de CO2 allouées à l'électricité fonctionnelle via CHP</t>
  </si>
  <si>
    <t>Emissions de CO2 allouées à la chaleur fonctionnelle via CHP</t>
  </si>
  <si>
    <t>Emissions de CO2 totales Zone 1</t>
  </si>
  <si>
    <t>= C (OUT Zone 1) x  Ee (BM)</t>
  </si>
  <si>
    <t>= C (OUT Zone 1) x Enp (CHP)</t>
  </si>
  <si>
    <t>= C (OUT Zone 1) x Eqn (CHP)</t>
  </si>
  <si>
    <r>
      <t xml:space="preserve">= Ee (BM) x </t>
    </r>
    <r>
      <rPr>
        <i/>
        <sz val="12"/>
        <color theme="1"/>
        <rFont val="Symbol"/>
        <family val="1"/>
        <charset val="2"/>
      </rPr>
      <t xml:space="preserve">h </t>
    </r>
    <r>
      <rPr>
        <i/>
        <sz val="12"/>
        <color theme="1"/>
        <rFont val="Calibri"/>
        <family val="2"/>
        <scheme val="minor"/>
      </rPr>
      <t>(BM)</t>
    </r>
  </si>
  <si>
    <t>Emissions de CO2 allouées au biométhane produit</t>
  </si>
  <si>
    <t>Production de biométhane</t>
  </si>
  <si>
    <t>= CO2 (BM) / E (BM)</t>
  </si>
  <si>
    <t>4. 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</si>
</sst>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m/yyyy;@"/>
    <numFmt numFmtId="166" formatCode="0.0%"/>
  </numFmts>
  <fonts count="2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9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1"/>
      <name val="Calibri"/>
      <family val="2"/>
      <charset val="2"/>
      <scheme val="minor"/>
    </font>
    <font>
      <sz val="12"/>
      <color theme="4"/>
      <name val="Calibri"/>
      <family val="2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color theme="5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1"/>
      <name val="Symbol"/>
      <family val="1"/>
      <charset val="2"/>
    </font>
    <font>
      <sz val="2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4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sz val="20"/>
      <color theme="1"/>
      <name val="Arial"/>
      <family val="2"/>
    </font>
    <font>
      <sz val="12"/>
      <color theme="8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theme="1"/>
      <name val="Calibri (Corps)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/>
    <xf numFmtId="1" fontId="0" fillId="2" borderId="0" xfId="0" applyNumberFormat="1" applyFill="1"/>
    <xf numFmtId="0" fontId="0" fillId="2" borderId="0" xfId="0" quotePrefix="1" applyFont="1" applyFill="1"/>
    <xf numFmtId="0" fontId="0" fillId="2" borderId="0" xfId="0" applyFont="1" applyFill="1"/>
    <xf numFmtId="1" fontId="0" fillId="2" borderId="0" xfId="0" applyNumberFormat="1" applyFont="1" applyFill="1"/>
    <xf numFmtId="9" fontId="0" fillId="2" borderId="0" xfId="1" applyFont="1" applyFill="1"/>
    <xf numFmtId="0" fontId="2" fillId="3" borderId="0" xfId="0" applyFont="1" applyFill="1"/>
    <xf numFmtId="3" fontId="0" fillId="2" borderId="0" xfId="0" applyNumberFormat="1" applyFill="1"/>
    <xf numFmtId="0" fontId="4" fillId="2" borderId="0" xfId="0" applyFont="1" applyFill="1" applyAlignment="1">
      <alignment horizontal="left"/>
    </xf>
    <xf numFmtId="0" fontId="0" fillId="2" borderId="1" xfId="0" applyFill="1" applyBorder="1"/>
    <xf numFmtId="3" fontId="0" fillId="2" borderId="1" xfId="0" applyNumberFormat="1" applyFill="1" applyBorder="1"/>
    <xf numFmtId="9" fontId="0" fillId="2" borderId="1" xfId="1" applyFont="1" applyFill="1" applyBorder="1"/>
    <xf numFmtId="0" fontId="3" fillId="4" borderId="0" xfId="0" applyFont="1" applyFill="1"/>
    <xf numFmtId="9" fontId="3" fillId="4" borderId="0" xfId="0" applyNumberFormat="1" applyFont="1" applyFill="1"/>
    <xf numFmtId="0" fontId="6" fillId="5" borderId="0" xfId="0" applyFont="1" applyFill="1"/>
    <xf numFmtId="1" fontId="10" fillId="6" borderId="0" xfId="0" applyNumberFormat="1" applyFont="1" applyFill="1"/>
    <xf numFmtId="0" fontId="11" fillId="2" borderId="0" xfId="0" quotePrefix="1" applyFont="1" applyFill="1"/>
    <xf numFmtId="0" fontId="11" fillId="2" borderId="0" xfId="0" applyFont="1" applyFill="1"/>
    <xf numFmtId="0" fontId="7" fillId="2" borderId="0" xfId="0" applyFont="1" applyFill="1" applyAlignment="1">
      <alignment horizontal="left"/>
    </xf>
    <xf numFmtId="0" fontId="8" fillId="2" borderId="0" xfId="0" applyFont="1" applyFill="1"/>
    <xf numFmtId="164" fontId="0" fillId="2" borderId="0" xfId="0" applyNumberFormat="1" applyFill="1"/>
    <xf numFmtId="1" fontId="2" fillId="2" borderId="0" xfId="0" applyNumberFormat="1" applyFont="1" applyFill="1"/>
    <xf numFmtId="3" fontId="10" fillId="6" borderId="0" xfId="0" applyNumberFormat="1" applyFont="1" applyFill="1"/>
    <xf numFmtId="3" fontId="0" fillId="2" borderId="0" xfId="0" applyNumberFormat="1" applyFont="1" applyFill="1"/>
    <xf numFmtId="9" fontId="3" fillId="4" borderId="0" xfId="1" applyFont="1" applyFill="1"/>
    <xf numFmtId="0" fontId="2" fillId="3" borderId="0" xfId="0" applyFont="1" applyFill="1" applyAlignment="1">
      <alignment horizontal="right"/>
    </xf>
    <xf numFmtId="0" fontId="0" fillId="2" borderId="0" xfId="0" applyFont="1" applyFill="1" applyAlignment="1">
      <alignment horizontal="left" indent="1"/>
    </xf>
    <xf numFmtId="0" fontId="0" fillId="2" borderId="0" xfId="0" applyFill="1" applyAlignment="1">
      <alignment horizontal="left" indent="2"/>
    </xf>
    <xf numFmtId="9" fontId="0" fillId="2" borderId="0" xfId="1" applyFont="1" applyFill="1" applyBorder="1"/>
    <xf numFmtId="0" fontId="0" fillId="2" borderId="0" xfId="0" applyFont="1" applyFill="1" applyAlignment="1">
      <alignment horizontal="left" indent="2"/>
    </xf>
    <xf numFmtId="0" fontId="16" fillId="2" borderId="0" xfId="0" applyFont="1" applyFill="1" applyBorder="1"/>
    <xf numFmtId="0" fontId="15" fillId="2" borderId="0" xfId="0" applyFont="1" applyFill="1" applyBorder="1"/>
    <xf numFmtId="165" fontId="17" fillId="2" borderId="0" xfId="0" applyNumberFormat="1" applyFont="1" applyFill="1" applyBorder="1" applyAlignment="1">
      <alignment horizontal="left"/>
    </xf>
    <xf numFmtId="0" fontId="15" fillId="2" borderId="0" xfId="0" applyFont="1" applyFill="1" applyBorder="1" applyAlignment="1">
      <alignment horizontal="left" indent="2"/>
    </xf>
    <xf numFmtId="0" fontId="15" fillId="2" borderId="0" xfId="0" quotePrefix="1" applyFont="1" applyFill="1" applyBorder="1"/>
    <xf numFmtId="0" fontId="18" fillId="2" borderId="0" xfId="0" applyFont="1" applyFill="1" applyBorder="1"/>
    <xf numFmtId="0" fontId="19" fillId="2" borderId="0" xfId="0" applyFont="1" applyFill="1" applyBorder="1"/>
    <xf numFmtId="0" fontId="16" fillId="2" borderId="0" xfId="0" applyFont="1" applyFill="1" applyBorder="1" applyAlignment="1">
      <alignment horizontal="left"/>
    </xf>
    <xf numFmtId="0" fontId="2" fillId="2" borderId="0" xfId="0" applyFont="1" applyFill="1" applyAlignment="1">
      <alignment vertical="top"/>
    </xf>
    <xf numFmtId="0" fontId="0" fillId="2" borderId="0" xfId="0" applyFont="1" applyFill="1" applyAlignment="1">
      <alignment vertical="top" wrapText="1"/>
    </xf>
    <xf numFmtId="0" fontId="0" fillId="2" borderId="0" xfId="0" applyFont="1" applyFill="1" applyAlignment="1">
      <alignment vertical="top"/>
    </xf>
    <xf numFmtId="9" fontId="3" fillId="2" borderId="0" xfId="0" applyNumberFormat="1" applyFont="1" applyFill="1"/>
    <xf numFmtId="0" fontId="3" fillId="4" borderId="0" xfId="0" applyFont="1" applyFill="1" applyAlignment="1">
      <alignment vertical="top"/>
    </xf>
    <xf numFmtId="9" fontId="1" fillId="2" borderId="0" xfId="1" applyFont="1" applyFill="1"/>
    <xf numFmtId="0" fontId="2" fillId="2" borderId="0" xfId="0" applyFont="1" applyFill="1" applyAlignment="1">
      <alignment horizontal="left"/>
    </xf>
    <xf numFmtId="0" fontId="0" fillId="2" borderId="0" xfId="0" applyFont="1" applyFill="1" applyAlignment="1">
      <alignment horizontal="left"/>
    </xf>
    <xf numFmtId="2" fontId="10" fillId="6" borderId="0" xfId="0" applyNumberFormat="1" applyFont="1" applyFill="1"/>
    <xf numFmtId="166" fontId="3" fillId="4" borderId="0" xfId="1" applyNumberFormat="1" applyFont="1" applyFill="1"/>
    <xf numFmtId="1" fontId="3" fillId="4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/>
    </xf>
    <xf numFmtId="9" fontId="3" fillId="4" borderId="0" xfId="1" applyFont="1" applyFill="1" applyAlignment="1">
      <alignment vertical="top"/>
    </xf>
    <xf numFmtId="0" fontId="0" fillId="2" borderId="0" xfId="0" applyFont="1" applyFill="1" applyAlignment="1">
      <alignment horizontal="left" vertical="top" indent="1"/>
    </xf>
    <xf numFmtId="0" fontId="0" fillId="2" borderId="0" xfId="0" applyFont="1" applyFill="1" applyAlignment="1">
      <alignment horizontal="left" vertical="top"/>
    </xf>
    <xf numFmtId="0" fontId="16" fillId="2" borderId="0" xfId="0" applyFont="1" applyFill="1" applyBorder="1" applyAlignment="1"/>
    <xf numFmtId="0" fontId="15" fillId="2" borderId="0" xfId="0" applyFont="1" applyFill="1" applyBorder="1" applyAlignment="1">
      <alignment horizontal="left" vertical="top" wrapText="1"/>
    </xf>
    <xf numFmtId="0" fontId="23" fillId="2" borderId="0" xfId="0" quotePrefix="1" applyFont="1" applyFill="1"/>
    <xf numFmtId="0" fontId="9" fillId="2" borderId="0" xfId="0" applyFont="1" applyFill="1" applyAlignment="1">
      <alignment horizontal="center" vertical="center" textRotation="90"/>
    </xf>
    <xf numFmtId="0" fontId="13" fillId="2" borderId="0" xfId="0" applyFont="1" applyFill="1" applyAlignment="1">
      <alignment horizontal="center" vertical="center" textRotation="90"/>
    </xf>
    <xf numFmtId="9" fontId="3" fillId="2" borderId="0" xfId="1" applyFont="1" applyFill="1"/>
    <xf numFmtId="1" fontId="3" fillId="2" borderId="0" xfId="0" applyNumberFormat="1" applyFont="1" applyFill="1" applyAlignment="1">
      <alignment vertical="top"/>
    </xf>
    <xf numFmtId="0" fontId="14" fillId="2" borderId="0" xfId="0" applyFont="1" applyFill="1" applyAlignment="1">
      <alignment vertical="top"/>
    </xf>
    <xf numFmtId="0" fontId="14" fillId="2" borderId="0" xfId="0" applyFont="1" applyFill="1" applyAlignment="1">
      <alignment horizontal="left" vertical="top"/>
    </xf>
    <xf numFmtId="9" fontId="3" fillId="2" borderId="0" xfId="1" applyFont="1" applyFill="1" applyAlignment="1">
      <alignment vertical="top"/>
    </xf>
    <xf numFmtId="0" fontId="8" fillId="2" borderId="0" xfId="0" quotePrefix="1" applyFont="1" applyFill="1"/>
    <xf numFmtId="0" fontId="22" fillId="2" borderId="0" xfId="0" quotePrefix="1" applyFont="1" applyFill="1"/>
    <xf numFmtId="2" fontId="0" fillId="2" borderId="0" xfId="0" applyNumberFormat="1" applyFont="1" applyFill="1"/>
    <xf numFmtId="4" fontId="0" fillId="2" borderId="0" xfId="0" applyNumberFormat="1" applyFill="1"/>
    <xf numFmtId="0" fontId="24" fillId="2" borderId="0" xfId="0" applyFont="1" applyFill="1" applyAlignment="1">
      <alignment horizontal="right"/>
    </xf>
    <xf numFmtId="0" fontId="0" fillId="2" borderId="1" xfId="0" applyFill="1" applyBorder="1" applyAlignment="1">
      <alignment horizontal="left"/>
    </xf>
    <xf numFmtId="0" fontId="0" fillId="2" borderId="1" xfId="0" applyFont="1" applyFill="1" applyBorder="1"/>
    <xf numFmtId="0" fontId="11" fillId="2" borderId="0" xfId="0" quotePrefix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0" fillId="2" borderId="0" xfId="0" applyFill="1" applyAlignment="1">
      <alignment horizontal="left" indent="1"/>
    </xf>
    <xf numFmtId="0" fontId="10" fillId="6" borderId="0" xfId="0" applyFont="1" applyFill="1" applyAlignment="1">
      <alignment horizontal="left" indent="2"/>
    </xf>
    <xf numFmtId="0" fontId="15" fillId="2" borderId="0" xfId="0" quotePrefix="1" applyFont="1" applyFill="1" applyBorder="1" applyAlignment="1">
      <alignment horizontal="left" vertical="top" wrapText="1" indent="1"/>
    </xf>
    <xf numFmtId="0" fontId="3" fillId="4" borderId="0" xfId="0" applyFont="1" applyFill="1" applyAlignment="1">
      <alignment horizontal="left" indent="2"/>
    </xf>
    <xf numFmtId="0" fontId="15" fillId="2" borderId="0" xfId="0" applyFont="1" applyFill="1" applyBorder="1" applyAlignment="1">
      <alignment horizontal="left" vertical="top" wrapText="1"/>
    </xf>
    <xf numFmtId="0" fontId="21" fillId="5" borderId="0" xfId="0" applyFont="1" applyFill="1" applyAlignment="1">
      <alignment horizontal="left" indent="2"/>
    </xf>
    <xf numFmtId="0" fontId="20" fillId="2" borderId="0" xfId="0" applyFont="1" applyFill="1" applyBorder="1" applyAlignment="1">
      <alignment horizontal="center" vertical="center"/>
    </xf>
    <xf numFmtId="0" fontId="25" fillId="2" borderId="0" xfId="0" quotePrefix="1" applyFont="1" applyFill="1"/>
    <xf numFmtId="0" fontId="25" fillId="2" borderId="0" xfId="0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2</xdr:row>
      <xdr:rowOff>112889</xdr:rowOff>
    </xdr:from>
    <xdr:to>
      <xdr:col>3</xdr:col>
      <xdr:colOff>6322</xdr:colOff>
      <xdr:row>8</xdr:row>
      <xdr:rowOff>170334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7D8C4D7-E34F-5940-8484-A5F394BCB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6" y="508000"/>
          <a:ext cx="2489878" cy="14967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98777</xdr:rowOff>
    </xdr:from>
    <xdr:to>
      <xdr:col>6</xdr:col>
      <xdr:colOff>338667</xdr:colOff>
      <xdr:row>42</xdr:row>
      <xdr:rowOff>170590</xdr:rowOff>
    </xdr:to>
    <xdr:sp macro="" textlink="">
      <xdr:nvSpPr>
        <xdr:cNvPr id="4" name="ZoneTexte 12">
          <a:extLst>
            <a:ext uri="{FF2B5EF4-FFF2-40B4-BE49-F238E27FC236}">
              <a16:creationId xmlns:a16="http://schemas.microsoft.com/office/drawing/2014/main" id="{2AF7126E-3C21-C143-921F-95005102A7B0}"/>
            </a:ext>
          </a:extLst>
        </xdr:cNvPr>
        <xdr:cNvSpPr txBox="1">
          <a:spLocks noChangeArrowheads="1"/>
        </xdr:cNvSpPr>
      </xdr:nvSpPr>
      <xdr:spPr bwMode="auto">
        <a:xfrm>
          <a:off x="0" y="8057444"/>
          <a:ext cx="5404556" cy="269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558800</xdr:colOff>
      <xdr:row>9</xdr:row>
      <xdr:rowOff>127000</xdr:rowOff>
    </xdr:from>
    <xdr:to>
      <xdr:col>20</xdr:col>
      <xdr:colOff>101600</xdr:colOff>
      <xdr:row>84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9862E09-D0C0-7F4D-A5D6-AC810A2D875E}"/>
            </a:ext>
          </a:extLst>
        </xdr:cNvPr>
        <xdr:cNvSpPr/>
      </xdr:nvSpPr>
      <xdr:spPr>
        <a:xfrm>
          <a:off x="3853935" y="1980514"/>
          <a:ext cx="12723341" cy="15318945"/>
        </a:xfrm>
        <a:prstGeom prst="rect">
          <a:avLst/>
        </a:prstGeom>
        <a:solidFill>
          <a:schemeClr val="accent3">
            <a:lumMod val="20000"/>
            <a:lumOff val="80000"/>
            <a:alpha val="34000"/>
          </a:schemeClr>
        </a:solidFill>
        <a:ln>
          <a:solidFill>
            <a:schemeClr val="bg2">
              <a:lumMod val="9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ETu</a:t>
          </a:r>
        </a:p>
      </xdr:txBody>
    </xdr:sp>
    <xdr:clientData/>
  </xdr:twoCellAnchor>
  <xdr:twoCellAnchor>
    <xdr:from>
      <xdr:col>20</xdr:col>
      <xdr:colOff>558800</xdr:colOff>
      <xdr:row>9</xdr:row>
      <xdr:rowOff>101600</xdr:rowOff>
    </xdr:from>
    <xdr:to>
      <xdr:col>28</xdr:col>
      <xdr:colOff>279400</xdr:colOff>
      <xdr:row>83</xdr:row>
      <xdr:rowOff>177800</xdr:rowOff>
    </xdr:to>
    <xdr:sp macro="" textlink="">
      <xdr:nvSpPr>
        <xdr:cNvPr id="190" name="Rectangle 189">
          <a:extLst>
            <a:ext uri="{FF2B5EF4-FFF2-40B4-BE49-F238E27FC236}">
              <a16:creationId xmlns:a16="http://schemas.microsoft.com/office/drawing/2014/main" id="{CBD3952B-7561-A349-899D-385C983100B2}"/>
            </a:ext>
          </a:extLst>
        </xdr:cNvPr>
        <xdr:cNvSpPr/>
      </xdr:nvSpPr>
      <xdr:spPr>
        <a:xfrm>
          <a:off x="17322800" y="1930400"/>
          <a:ext cx="6426200" cy="15113000"/>
        </a:xfrm>
        <a:prstGeom prst="rect">
          <a:avLst/>
        </a:prstGeom>
        <a:solidFill>
          <a:schemeClr val="accent3">
            <a:lumMod val="20000"/>
            <a:lumOff val="80000"/>
            <a:alpha val="34000"/>
          </a:schemeClr>
        </a:solidFill>
        <a:ln>
          <a:solidFill>
            <a:schemeClr val="bg2">
              <a:lumMod val="9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800100</xdr:colOff>
      <xdr:row>25</xdr:row>
      <xdr:rowOff>101600</xdr:rowOff>
    </xdr:from>
    <xdr:to>
      <xdr:col>8</xdr:col>
      <xdr:colOff>546100</xdr:colOff>
      <xdr:row>31</xdr:row>
      <xdr:rowOff>12700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B3489E47-4B51-5D46-97EB-CADCC6732E2B}"/>
            </a:ext>
          </a:extLst>
        </xdr:cNvPr>
        <xdr:cNvSpPr/>
      </xdr:nvSpPr>
      <xdr:spPr>
        <a:xfrm>
          <a:off x="4152900" y="5181600"/>
          <a:ext cx="3098800" cy="1130300"/>
        </a:xfrm>
        <a:prstGeom prst="roundRect">
          <a:avLst/>
        </a:prstGeom>
        <a:solidFill>
          <a:schemeClr val="accent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FR" sz="1800"/>
            <a:t>BIOMETHANISEUR</a:t>
          </a:r>
        </a:p>
      </xdr:txBody>
    </xdr:sp>
    <xdr:clientData/>
  </xdr:twoCellAnchor>
  <xdr:twoCellAnchor>
    <xdr:from>
      <xdr:col>0</xdr:col>
      <xdr:colOff>266700</xdr:colOff>
      <xdr:row>25</xdr:row>
      <xdr:rowOff>101600</xdr:rowOff>
    </xdr:from>
    <xdr:to>
      <xdr:col>4</xdr:col>
      <xdr:colOff>12700</xdr:colOff>
      <xdr:row>31</xdr:row>
      <xdr:rowOff>0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54903A37-0C43-A444-86EC-7D9421AD26F6}"/>
            </a:ext>
          </a:extLst>
        </xdr:cNvPr>
        <xdr:cNvSpPr/>
      </xdr:nvSpPr>
      <xdr:spPr>
        <a:xfrm>
          <a:off x="266700" y="4572000"/>
          <a:ext cx="3098800" cy="1117600"/>
        </a:xfrm>
        <a:prstGeom prst="round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FR" sz="1800"/>
            <a:t>INTRANTS</a:t>
          </a:r>
        </a:p>
        <a:p>
          <a:pPr algn="ctr"/>
          <a:r>
            <a:rPr lang="fr-FR" sz="1800"/>
            <a:t>BIOMASSE DIGESTEUR </a:t>
          </a:r>
        </a:p>
      </xdr:txBody>
    </xdr:sp>
    <xdr:clientData/>
  </xdr:twoCellAnchor>
  <xdr:twoCellAnchor>
    <xdr:from>
      <xdr:col>10</xdr:col>
      <xdr:colOff>745184</xdr:colOff>
      <xdr:row>25</xdr:row>
      <xdr:rowOff>50800</xdr:rowOff>
    </xdr:from>
    <xdr:to>
      <xdr:col>14</xdr:col>
      <xdr:colOff>148284</xdr:colOff>
      <xdr:row>31</xdr:row>
      <xdr:rowOff>50800</xdr:rowOff>
    </xdr:to>
    <xdr:sp macro="" textlink="">
      <xdr:nvSpPr>
        <xdr:cNvPr id="5" name="Rectangle : coins arrondis 4">
          <a:extLst>
            <a:ext uri="{FF2B5EF4-FFF2-40B4-BE49-F238E27FC236}">
              <a16:creationId xmlns:a16="http://schemas.microsoft.com/office/drawing/2014/main" id="{3545DFE9-73E1-7048-9236-BA82DDFAC817}"/>
            </a:ext>
          </a:extLst>
        </xdr:cNvPr>
        <xdr:cNvSpPr/>
      </xdr:nvSpPr>
      <xdr:spPr>
        <a:xfrm>
          <a:off x="9127184" y="5130800"/>
          <a:ext cx="2755900" cy="1219200"/>
        </a:xfrm>
        <a:prstGeom prst="round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FR" sz="1800"/>
            <a:t>BIOGAZ (BG)</a:t>
          </a:r>
        </a:p>
      </xdr:txBody>
    </xdr:sp>
    <xdr:clientData/>
  </xdr:twoCellAnchor>
  <xdr:twoCellAnchor>
    <xdr:from>
      <xdr:col>16</xdr:col>
      <xdr:colOff>736600</xdr:colOff>
      <xdr:row>47</xdr:row>
      <xdr:rowOff>64391</xdr:rowOff>
    </xdr:from>
    <xdr:to>
      <xdr:col>19</xdr:col>
      <xdr:colOff>502652</xdr:colOff>
      <xdr:row>52</xdr:row>
      <xdr:rowOff>176018</xdr:rowOff>
    </xdr:to>
    <xdr:sp macro="" textlink="">
      <xdr:nvSpPr>
        <xdr:cNvPr id="6" name="Rectangle : coins arrondis 5">
          <a:extLst>
            <a:ext uri="{FF2B5EF4-FFF2-40B4-BE49-F238E27FC236}">
              <a16:creationId xmlns:a16="http://schemas.microsoft.com/office/drawing/2014/main" id="{A1BCF30B-4E23-CA4A-994D-C31EE6DBD0A8}"/>
            </a:ext>
          </a:extLst>
        </xdr:cNvPr>
        <xdr:cNvSpPr/>
      </xdr:nvSpPr>
      <xdr:spPr>
        <a:xfrm>
          <a:off x="12471400" y="7379591"/>
          <a:ext cx="2280652" cy="1127627"/>
        </a:xfrm>
        <a:prstGeom prst="roundRect">
          <a:avLst/>
        </a:prstGeom>
        <a:solidFill>
          <a:schemeClr val="accent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CHP </a:t>
          </a:r>
        </a:p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aE - aQ</a:t>
          </a:r>
        </a:p>
      </xdr:txBody>
    </xdr:sp>
    <xdr:clientData/>
  </xdr:twoCellAnchor>
  <xdr:twoCellAnchor>
    <xdr:from>
      <xdr:col>21</xdr:col>
      <xdr:colOff>198967</xdr:colOff>
      <xdr:row>25</xdr:row>
      <xdr:rowOff>122766</xdr:rowOff>
    </xdr:from>
    <xdr:to>
      <xdr:col>24</xdr:col>
      <xdr:colOff>770467</xdr:colOff>
      <xdr:row>30</xdr:row>
      <xdr:rowOff>177800</xdr:rowOff>
    </xdr:to>
    <xdr:sp macro="" textlink="">
      <xdr:nvSpPr>
        <xdr:cNvPr id="7" name="Rectangle : coins arrondis 6">
          <a:extLst>
            <a:ext uri="{FF2B5EF4-FFF2-40B4-BE49-F238E27FC236}">
              <a16:creationId xmlns:a16="http://schemas.microsoft.com/office/drawing/2014/main" id="{56DC0251-0C7A-D24D-9522-918F82F9D01B}"/>
            </a:ext>
          </a:extLst>
        </xdr:cNvPr>
        <xdr:cNvSpPr/>
      </xdr:nvSpPr>
      <xdr:spPr>
        <a:xfrm>
          <a:off x="16124767" y="5202766"/>
          <a:ext cx="3086100" cy="1071034"/>
        </a:xfrm>
        <a:prstGeom prst="roundRect">
          <a:avLst/>
        </a:prstGeom>
        <a:solidFill>
          <a:schemeClr val="accent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EPURATION + INJECTION</a:t>
          </a:r>
        </a:p>
      </xdr:txBody>
    </xdr:sp>
    <xdr:clientData/>
  </xdr:twoCellAnchor>
  <xdr:twoCellAnchor>
    <xdr:from>
      <xdr:col>30</xdr:col>
      <xdr:colOff>74827</xdr:colOff>
      <xdr:row>24</xdr:row>
      <xdr:rowOff>183980</xdr:rowOff>
    </xdr:from>
    <xdr:to>
      <xdr:col>33</xdr:col>
      <xdr:colOff>151027</xdr:colOff>
      <xdr:row>31</xdr:row>
      <xdr:rowOff>135926</xdr:rowOff>
    </xdr:to>
    <xdr:sp macro="" textlink="">
      <xdr:nvSpPr>
        <xdr:cNvPr id="8" name="Rectangle : coins arrondis 7">
          <a:extLst>
            <a:ext uri="{FF2B5EF4-FFF2-40B4-BE49-F238E27FC236}">
              <a16:creationId xmlns:a16="http://schemas.microsoft.com/office/drawing/2014/main" id="{020FB639-9319-5546-B610-DE3F6D3EDAA9}"/>
            </a:ext>
          </a:extLst>
        </xdr:cNvPr>
        <xdr:cNvSpPr/>
      </xdr:nvSpPr>
      <xdr:spPr>
        <a:xfrm>
          <a:off x="25220827" y="5060780"/>
          <a:ext cx="2590800" cy="1374346"/>
        </a:xfrm>
        <a:prstGeom prst="round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FR" sz="1800"/>
            <a:t>BIOMETHANE</a:t>
          </a:r>
        </a:p>
        <a:p>
          <a:pPr algn="ctr"/>
          <a:r>
            <a:rPr lang="fr-FR" sz="1800"/>
            <a:t>(N</a:t>
          </a:r>
          <a:r>
            <a:rPr lang="fr-FR" sz="1800" baseline="0"/>
            <a:t> G SER)</a:t>
          </a:r>
          <a:endParaRPr lang="fr-FR" sz="1800"/>
        </a:p>
      </xdr:txBody>
    </xdr:sp>
    <xdr:clientData/>
  </xdr:twoCellAnchor>
  <xdr:twoCellAnchor>
    <xdr:from>
      <xdr:col>9</xdr:col>
      <xdr:colOff>635000</xdr:colOff>
      <xdr:row>38</xdr:row>
      <xdr:rowOff>190500</xdr:rowOff>
    </xdr:from>
    <xdr:to>
      <xdr:col>12</xdr:col>
      <xdr:colOff>50800</xdr:colOff>
      <xdr:row>44</xdr:row>
      <xdr:rowOff>101600</xdr:rowOff>
    </xdr:to>
    <xdr:sp macro="" textlink="">
      <xdr:nvSpPr>
        <xdr:cNvPr id="9" name="Rectangle : coins arrondis 8">
          <a:extLst>
            <a:ext uri="{FF2B5EF4-FFF2-40B4-BE49-F238E27FC236}">
              <a16:creationId xmlns:a16="http://schemas.microsoft.com/office/drawing/2014/main" id="{4ADA4DE6-7E54-C043-9BAF-CCA92091663F}"/>
            </a:ext>
          </a:extLst>
        </xdr:cNvPr>
        <xdr:cNvSpPr/>
      </xdr:nvSpPr>
      <xdr:spPr>
        <a:xfrm>
          <a:off x="8178800" y="7912100"/>
          <a:ext cx="1930400" cy="1130300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CHAUDIERE BIOGAZ</a:t>
          </a:r>
        </a:p>
      </xdr:txBody>
    </xdr:sp>
    <xdr:clientData/>
  </xdr:twoCellAnchor>
  <xdr:twoCellAnchor>
    <xdr:from>
      <xdr:col>0</xdr:col>
      <xdr:colOff>213005</xdr:colOff>
      <xdr:row>53</xdr:row>
      <xdr:rowOff>76200</xdr:rowOff>
    </xdr:from>
    <xdr:to>
      <xdr:col>3</xdr:col>
      <xdr:colOff>771805</xdr:colOff>
      <xdr:row>59</xdr:row>
      <xdr:rowOff>101600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C6221B02-1F11-AF45-9B1C-9461CAC25B8C}"/>
            </a:ext>
          </a:extLst>
        </xdr:cNvPr>
        <xdr:cNvSpPr/>
      </xdr:nvSpPr>
      <xdr:spPr>
        <a:xfrm>
          <a:off x="213005" y="10845800"/>
          <a:ext cx="3073400" cy="1244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FR" sz="1800"/>
            <a:t>INTRANTS BIOMASSE </a:t>
          </a:r>
        </a:p>
        <a:p>
          <a:pPr algn="ctr"/>
          <a:r>
            <a:rPr lang="fr-FR" sz="1800"/>
            <a:t>CHAUDIERE</a:t>
          </a:r>
        </a:p>
      </xdr:txBody>
    </xdr:sp>
    <xdr:clientData/>
  </xdr:twoCellAnchor>
  <xdr:twoCellAnchor>
    <xdr:from>
      <xdr:col>6</xdr:col>
      <xdr:colOff>673100</xdr:colOff>
      <xdr:row>31</xdr:row>
      <xdr:rowOff>12700</xdr:rowOff>
    </xdr:from>
    <xdr:to>
      <xdr:col>6</xdr:col>
      <xdr:colOff>680342</xdr:colOff>
      <xdr:row>40</xdr:row>
      <xdr:rowOff>25400</xdr:rowOff>
    </xdr:to>
    <xdr:cxnSp macro="">
      <xdr:nvCxnSpPr>
        <xdr:cNvPr id="11" name="Connecteur en angle 10">
          <a:extLst>
            <a:ext uri="{FF2B5EF4-FFF2-40B4-BE49-F238E27FC236}">
              <a16:creationId xmlns:a16="http://schemas.microsoft.com/office/drawing/2014/main" id="{7752E241-E19B-8240-A23D-0C258ACC4861}"/>
            </a:ext>
          </a:extLst>
        </xdr:cNvPr>
        <xdr:cNvCxnSpPr>
          <a:stCxn id="150" idx="0"/>
          <a:endCxn id="3" idx="2"/>
        </xdr:cNvCxnSpPr>
      </xdr:nvCxnSpPr>
      <xdr:spPr>
        <a:xfrm rot="16200000" flipV="1">
          <a:off x="4785171" y="7229029"/>
          <a:ext cx="1841500" cy="7242"/>
        </a:xfrm>
        <a:prstGeom prst="bentConnector3">
          <a:avLst>
            <a:gd name="adj1" fmla="val 50000"/>
          </a:avLst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</xdr:colOff>
      <xdr:row>28</xdr:row>
      <xdr:rowOff>50800</xdr:rowOff>
    </xdr:from>
    <xdr:to>
      <xdr:col>4</xdr:col>
      <xdr:colOff>800100</xdr:colOff>
      <xdr:row>28</xdr:row>
      <xdr:rowOff>57150</xdr:rowOff>
    </xdr:to>
    <xdr:cxnSp macro="">
      <xdr:nvCxnSpPr>
        <xdr:cNvPr id="12" name="Connecteur en angle 11">
          <a:extLst>
            <a:ext uri="{FF2B5EF4-FFF2-40B4-BE49-F238E27FC236}">
              <a16:creationId xmlns:a16="http://schemas.microsoft.com/office/drawing/2014/main" id="{0481831D-1525-3446-ADA7-F5BF5CB4840D}"/>
            </a:ext>
          </a:extLst>
        </xdr:cNvPr>
        <xdr:cNvCxnSpPr>
          <a:stCxn id="4" idx="3"/>
          <a:endCxn id="3" idx="1"/>
        </xdr:cNvCxnSpPr>
      </xdr:nvCxnSpPr>
      <xdr:spPr>
        <a:xfrm>
          <a:off x="3365500" y="5130800"/>
          <a:ext cx="787400" cy="6350"/>
        </a:xfrm>
        <a:prstGeom prst="bentConnector3">
          <a:avLst>
            <a:gd name="adj1" fmla="val 50000"/>
          </a:avLst>
        </a:prstGeom>
        <a:ln w="6350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771805</xdr:colOff>
      <xdr:row>56</xdr:row>
      <xdr:rowOff>88900</xdr:rowOff>
    </xdr:from>
    <xdr:to>
      <xdr:col>5</xdr:col>
      <xdr:colOff>635000</xdr:colOff>
      <xdr:row>56</xdr:row>
      <xdr:rowOff>95250</xdr:rowOff>
    </xdr:to>
    <xdr:cxnSp macro="">
      <xdr:nvCxnSpPr>
        <xdr:cNvPr id="13" name="Connecteur en angle 12">
          <a:extLst>
            <a:ext uri="{FF2B5EF4-FFF2-40B4-BE49-F238E27FC236}">
              <a16:creationId xmlns:a16="http://schemas.microsoft.com/office/drawing/2014/main" id="{0B388096-1483-8A40-AB23-6C36DCFA5EBF}"/>
            </a:ext>
          </a:extLst>
        </xdr:cNvPr>
        <xdr:cNvCxnSpPr>
          <a:stCxn id="10" idx="3"/>
          <a:endCxn id="102" idx="1"/>
        </xdr:cNvCxnSpPr>
      </xdr:nvCxnSpPr>
      <xdr:spPr>
        <a:xfrm>
          <a:off x="3286405" y="11468100"/>
          <a:ext cx="1539595" cy="6350"/>
        </a:xfrm>
        <a:prstGeom prst="bentConnector3">
          <a:avLst>
            <a:gd name="adj1" fmla="val 50000"/>
          </a:avLst>
        </a:prstGeom>
        <a:ln w="63500">
          <a:solidFill>
            <a:schemeClr val="accent6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546100</xdr:colOff>
      <xdr:row>28</xdr:row>
      <xdr:rowOff>50800</xdr:rowOff>
    </xdr:from>
    <xdr:to>
      <xdr:col>10</xdr:col>
      <xdr:colOff>745184</xdr:colOff>
      <xdr:row>28</xdr:row>
      <xdr:rowOff>57150</xdr:rowOff>
    </xdr:to>
    <xdr:cxnSp macro="">
      <xdr:nvCxnSpPr>
        <xdr:cNvPr id="14" name="Connecteur en angle 13">
          <a:extLst>
            <a:ext uri="{FF2B5EF4-FFF2-40B4-BE49-F238E27FC236}">
              <a16:creationId xmlns:a16="http://schemas.microsoft.com/office/drawing/2014/main" id="{75ED0370-64E7-F144-B2D1-DF809EC3B824}"/>
            </a:ext>
          </a:extLst>
        </xdr:cNvPr>
        <xdr:cNvCxnSpPr>
          <a:stCxn id="3" idx="3"/>
          <a:endCxn id="5" idx="1"/>
        </xdr:cNvCxnSpPr>
      </xdr:nvCxnSpPr>
      <xdr:spPr>
        <a:xfrm flipV="1">
          <a:off x="7251700" y="5740400"/>
          <a:ext cx="1875484" cy="6350"/>
        </a:xfrm>
        <a:prstGeom prst="bentConnector3">
          <a:avLst>
            <a:gd name="adj1" fmla="val 50000"/>
          </a:avLst>
        </a:prstGeom>
        <a:ln w="635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148284</xdr:colOff>
      <xdr:row>28</xdr:row>
      <xdr:rowOff>48683</xdr:rowOff>
    </xdr:from>
    <xdr:to>
      <xdr:col>21</xdr:col>
      <xdr:colOff>198967</xdr:colOff>
      <xdr:row>28</xdr:row>
      <xdr:rowOff>50800</xdr:rowOff>
    </xdr:to>
    <xdr:cxnSp macro="">
      <xdr:nvCxnSpPr>
        <xdr:cNvPr id="15" name="Connecteur en angle 14">
          <a:extLst>
            <a:ext uri="{FF2B5EF4-FFF2-40B4-BE49-F238E27FC236}">
              <a16:creationId xmlns:a16="http://schemas.microsoft.com/office/drawing/2014/main" id="{ADDE53DB-6C11-DA45-8E5F-AED5D5AD7F03}"/>
            </a:ext>
          </a:extLst>
        </xdr:cNvPr>
        <xdr:cNvCxnSpPr>
          <a:stCxn id="5" idx="3"/>
          <a:endCxn id="7" idx="1"/>
        </xdr:cNvCxnSpPr>
      </xdr:nvCxnSpPr>
      <xdr:spPr>
        <a:xfrm flipV="1">
          <a:off x="11883084" y="5738283"/>
          <a:ext cx="5918083" cy="2117"/>
        </a:xfrm>
        <a:prstGeom prst="bentConnector3">
          <a:avLst>
            <a:gd name="adj1" fmla="val 50000"/>
          </a:avLst>
        </a:prstGeom>
        <a:ln w="635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148284</xdr:colOff>
      <xdr:row>28</xdr:row>
      <xdr:rowOff>50800</xdr:rowOff>
    </xdr:from>
    <xdr:to>
      <xdr:col>16</xdr:col>
      <xdr:colOff>736600</xdr:colOff>
      <xdr:row>50</xdr:row>
      <xdr:rowOff>18605</xdr:rowOff>
    </xdr:to>
    <xdr:cxnSp macro="">
      <xdr:nvCxnSpPr>
        <xdr:cNvPr id="16" name="Connecteur en angle 15">
          <a:extLst>
            <a:ext uri="{FF2B5EF4-FFF2-40B4-BE49-F238E27FC236}">
              <a16:creationId xmlns:a16="http://schemas.microsoft.com/office/drawing/2014/main" id="{4E9C55B6-2461-5946-A185-3969A19BA7C5}"/>
            </a:ext>
          </a:extLst>
        </xdr:cNvPr>
        <xdr:cNvCxnSpPr>
          <a:stCxn id="5" idx="3"/>
          <a:endCxn id="6" idx="1"/>
        </xdr:cNvCxnSpPr>
      </xdr:nvCxnSpPr>
      <xdr:spPr>
        <a:xfrm>
          <a:off x="11883084" y="5740400"/>
          <a:ext cx="2264716" cy="4438205"/>
        </a:xfrm>
        <a:prstGeom prst="bentConnector3">
          <a:avLst>
            <a:gd name="adj1" fmla="val 17475"/>
          </a:avLst>
        </a:prstGeom>
        <a:ln w="635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770467</xdr:colOff>
      <xdr:row>28</xdr:row>
      <xdr:rowOff>48683</xdr:rowOff>
    </xdr:from>
    <xdr:to>
      <xdr:col>30</xdr:col>
      <xdr:colOff>74827</xdr:colOff>
      <xdr:row>28</xdr:row>
      <xdr:rowOff>58353</xdr:rowOff>
    </xdr:to>
    <xdr:cxnSp macro="">
      <xdr:nvCxnSpPr>
        <xdr:cNvPr id="17" name="Connecteur en angle 16">
          <a:extLst>
            <a:ext uri="{FF2B5EF4-FFF2-40B4-BE49-F238E27FC236}">
              <a16:creationId xmlns:a16="http://schemas.microsoft.com/office/drawing/2014/main" id="{9D03CA24-2452-EE44-B074-F9AAF56EA100}"/>
            </a:ext>
          </a:extLst>
        </xdr:cNvPr>
        <xdr:cNvCxnSpPr>
          <a:stCxn id="7" idx="3"/>
          <a:endCxn id="8" idx="1"/>
        </xdr:cNvCxnSpPr>
      </xdr:nvCxnSpPr>
      <xdr:spPr>
        <a:xfrm>
          <a:off x="20887267" y="5738283"/>
          <a:ext cx="4333560" cy="9670"/>
        </a:xfrm>
        <a:prstGeom prst="bentConnector3">
          <a:avLst>
            <a:gd name="adj1" fmla="val 50000"/>
          </a:avLst>
        </a:prstGeom>
        <a:ln w="635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200525</xdr:colOff>
      <xdr:row>52</xdr:row>
      <xdr:rowOff>176018</xdr:rowOff>
    </xdr:from>
    <xdr:to>
      <xdr:col>24</xdr:col>
      <xdr:colOff>87116</xdr:colOff>
      <xdr:row>63</xdr:row>
      <xdr:rowOff>0</xdr:rowOff>
    </xdr:to>
    <xdr:cxnSp macro="">
      <xdr:nvCxnSpPr>
        <xdr:cNvPr id="18" name="Connecteur en angle 17">
          <a:extLst>
            <a:ext uri="{FF2B5EF4-FFF2-40B4-BE49-F238E27FC236}">
              <a16:creationId xmlns:a16="http://schemas.microsoft.com/office/drawing/2014/main" id="{5AC2135F-77F5-3F4C-A193-41FD6714E49A}"/>
            </a:ext>
          </a:extLst>
        </xdr:cNvPr>
        <xdr:cNvCxnSpPr>
          <a:stCxn id="6" idx="2"/>
          <a:endCxn id="42" idx="1"/>
        </xdr:cNvCxnSpPr>
      </xdr:nvCxnSpPr>
      <xdr:spPr>
        <a:xfrm rot="16200000" flipH="1">
          <a:off x="15040030" y="8704513"/>
          <a:ext cx="2059182" cy="4915791"/>
        </a:xfrm>
        <a:prstGeom prst="bentConnector2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50801</xdr:colOff>
      <xdr:row>7</xdr:row>
      <xdr:rowOff>63500</xdr:rowOff>
    </xdr:from>
    <xdr:to>
      <xdr:col>23</xdr:col>
      <xdr:colOff>63501</xdr:colOff>
      <xdr:row>18</xdr:row>
      <xdr:rowOff>25399</xdr:rowOff>
    </xdr:to>
    <xdr:cxnSp macro="">
      <xdr:nvCxnSpPr>
        <xdr:cNvPr id="19" name="Connecteur en angle 18">
          <a:extLst>
            <a:ext uri="{FF2B5EF4-FFF2-40B4-BE49-F238E27FC236}">
              <a16:creationId xmlns:a16="http://schemas.microsoft.com/office/drawing/2014/main" id="{658AB367-E246-3F44-89E9-5A5BEDE58060}"/>
            </a:ext>
          </a:extLst>
        </xdr:cNvPr>
        <xdr:cNvCxnSpPr>
          <a:stCxn id="20" idx="2"/>
          <a:endCxn id="123" idx="0"/>
        </xdr:cNvCxnSpPr>
      </xdr:nvCxnSpPr>
      <xdr:spPr>
        <a:xfrm rot="16200000" flipH="1">
          <a:off x="18237201" y="2578100"/>
          <a:ext cx="2197099" cy="12700"/>
        </a:xfrm>
        <a:prstGeom prst="bentConnector3">
          <a:avLst>
            <a:gd name="adj1" fmla="val 50000"/>
          </a:avLst>
        </a:prstGeom>
        <a:ln w="63500">
          <a:solidFill>
            <a:schemeClr val="accent5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558800</xdr:colOff>
      <xdr:row>1</xdr:row>
      <xdr:rowOff>152401</xdr:rowOff>
    </xdr:from>
    <xdr:to>
      <xdr:col>24</xdr:col>
      <xdr:colOff>381000</xdr:colOff>
      <xdr:row>7</xdr:row>
      <xdr:rowOff>63501</xdr:rowOff>
    </xdr:to>
    <xdr:sp macro="" textlink="">
      <xdr:nvSpPr>
        <xdr:cNvPr id="20" name="Rectangle : coins arrondis 19">
          <a:extLst>
            <a:ext uri="{FF2B5EF4-FFF2-40B4-BE49-F238E27FC236}">
              <a16:creationId xmlns:a16="http://schemas.microsoft.com/office/drawing/2014/main" id="{51A4B30B-5C57-6248-BEA2-AF865924079F}"/>
            </a:ext>
          </a:extLst>
        </xdr:cNvPr>
        <xdr:cNvSpPr/>
      </xdr:nvSpPr>
      <xdr:spPr>
        <a:xfrm>
          <a:off x="18161000" y="355601"/>
          <a:ext cx="2336800" cy="1130300"/>
        </a:xfrm>
        <a:prstGeom prst="roundRect">
          <a:avLst/>
        </a:prstGeom>
        <a:solidFill>
          <a:schemeClr val="accent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FR" sz="1800"/>
            <a:t>RESEAU ELEC </a:t>
          </a:r>
          <a:r>
            <a:rPr lang="fr-FR" sz="1800" baseline="0"/>
            <a:t> GRD</a:t>
          </a:r>
          <a:endParaRPr lang="fr-FR" sz="1800"/>
        </a:p>
      </xdr:txBody>
    </xdr:sp>
    <xdr:clientData/>
  </xdr:twoCellAnchor>
  <xdr:twoCellAnchor>
    <xdr:from>
      <xdr:col>26</xdr:col>
      <xdr:colOff>203200</xdr:colOff>
      <xdr:row>62</xdr:row>
      <xdr:rowOff>204573</xdr:rowOff>
    </xdr:from>
    <xdr:to>
      <xdr:col>29</xdr:col>
      <xdr:colOff>713439</xdr:colOff>
      <xdr:row>62</xdr:row>
      <xdr:rowOff>205129</xdr:rowOff>
    </xdr:to>
    <xdr:cxnSp macro="">
      <xdr:nvCxnSpPr>
        <xdr:cNvPr id="21" name="Connecteur en angle 20">
          <a:extLst>
            <a:ext uri="{FF2B5EF4-FFF2-40B4-BE49-F238E27FC236}">
              <a16:creationId xmlns:a16="http://schemas.microsoft.com/office/drawing/2014/main" id="{EB93C42C-7E06-AB4D-9452-E4FB3F6D0B67}"/>
            </a:ext>
          </a:extLst>
        </xdr:cNvPr>
        <xdr:cNvCxnSpPr>
          <a:stCxn id="42" idx="3"/>
          <a:endCxn id="22" idx="1"/>
        </xdr:cNvCxnSpPr>
      </xdr:nvCxnSpPr>
      <xdr:spPr>
        <a:xfrm>
          <a:off x="19974011" y="12973222"/>
          <a:ext cx="2981590" cy="556"/>
        </a:xfrm>
        <a:prstGeom prst="bentConnector3">
          <a:avLst>
            <a:gd name="adj1" fmla="val 50000"/>
          </a:avLst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713439</xdr:colOff>
      <xdr:row>60</xdr:row>
      <xdr:rowOff>46343</xdr:rowOff>
    </xdr:from>
    <xdr:to>
      <xdr:col>33</xdr:col>
      <xdr:colOff>459440</xdr:colOff>
      <xdr:row>65</xdr:row>
      <xdr:rowOff>157970</xdr:rowOff>
    </xdr:to>
    <xdr:sp macro="" textlink="">
      <xdr:nvSpPr>
        <xdr:cNvPr id="22" name="Rectangle : coins arrondis 21">
          <a:extLst>
            <a:ext uri="{FF2B5EF4-FFF2-40B4-BE49-F238E27FC236}">
              <a16:creationId xmlns:a16="http://schemas.microsoft.com/office/drawing/2014/main" id="{CBB7A795-E96D-B540-BC9F-3B4BDF7525E4}"/>
            </a:ext>
          </a:extLst>
        </xdr:cNvPr>
        <xdr:cNvSpPr/>
      </xdr:nvSpPr>
      <xdr:spPr>
        <a:xfrm>
          <a:off x="22955601" y="12403100"/>
          <a:ext cx="3041136" cy="1141356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CHALEUR</a:t>
          </a:r>
          <a:r>
            <a:rPr lang="fr-FR" sz="1800" baseline="0">
              <a:solidFill>
                <a:schemeClr val="lt1"/>
              </a:solidFill>
              <a:latin typeface="+mn-lt"/>
              <a:ea typeface="+mn-ea"/>
              <a:cs typeface="+mn-cs"/>
            </a:rPr>
            <a:t>  NETTE</a:t>
          </a:r>
        </a:p>
        <a:p>
          <a:pPr marL="0" indent="0" algn="ctr"/>
          <a:r>
            <a:rPr lang="fr-FR" sz="1800" baseline="0">
              <a:solidFill>
                <a:schemeClr val="lt1"/>
              </a:solidFill>
              <a:latin typeface="+mn-lt"/>
              <a:ea typeface="+mn-ea"/>
              <a:cs typeface="+mn-cs"/>
            </a:rPr>
            <a:t>(Eqnv)</a:t>
          </a:r>
        </a:p>
      </xdr:txBody>
    </xdr:sp>
    <xdr:clientData/>
  </xdr:twoCellAnchor>
  <xdr:twoCellAnchor>
    <xdr:from>
      <xdr:col>23</xdr:col>
      <xdr:colOff>63499</xdr:colOff>
      <xdr:row>40</xdr:row>
      <xdr:rowOff>152401</xdr:rowOff>
    </xdr:from>
    <xdr:to>
      <xdr:col>23</xdr:col>
      <xdr:colOff>63500</xdr:colOff>
      <xdr:row>48</xdr:row>
      <xdr:rowOff>101601</xdr:rowOff>
    </xdr:to>
    <xdr:cxnSp macro="">
      <xdr:nvCxnSpPr>
        <xdr:cNvPr id="23" name="Connecteur en angle 22">
          <a:extLst>
            <a:ext uri="{FF2B5EF4-FFF2-40B4-BE49-F238E27FC236}">
              <a16:creationId xmlns:a16="http://schemas.microsoft.com/office/drawing/2014/main" id="{6A035F59-4FA0-6548-A92E-B449665C6EC4}"/>
            </a:ext>
          </a:extLst>
        </xdr:cNvPr>
        <xdr:cNvCxnSpPr>
          <a:stCxn id="38" idx="0"/>
          <a:endCxn id="101" idx="2"/>
        </xdr:cNvCxnSpPr>
      </xdr:nvCxnSpPr>
      <xdr:spPr>
        <a:xfrm rot="5400000" flipH="1" flipV="1">
          <a:off x="18554700" y="9067800"/>
          <a:ext cx="1574800" cy="1"/>
        </a:xfrm>
        <a:prstGeom prst="bentConnector3">
          <a:avLst>
            <a:gd name="adj1" fmla="val 50000"/>
          </a:avLst>
        </a:prstGeom>
        <a:ln w="63500"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798107</xdr:colOff>
      <xdr:row>47</xdr:row>
      <xdr:rowOff>68623</xdr:rowOff>
    </xdr:from>
    <xdr:to>
      <xdr:col>33</xdr:col>
      <xdr:colOff>549455</xdr:colOff>
      <xdr:row>52</xdr:row>
      <xdr:rowOff>180250</xdr:rowOff>
    </xdr:to>
    <xdr:sp macro="" textlink="">
      <xdr:nvSpPr>
        <xdr:cNvPr id="24" name="Rectangle : coins arrondis 23">
          <a:extLst>
            <a:ext uri="{FF2B5EF4-FFF2-40B4-BE49-F238E27FC236}">
              <a16:creationId xmlns:a16="http://schemas.microsoft.com/office/drawing/2014/main" id="{2FBABBC9-361F-4B42-A1E1-C017AF05D192}"/>
            </a:ext>
          </a:extLst>
        </xdr:cNvPr>
        <xdr:cNvSpPr/>
      </xdr:nvSpPr>
      <xdr:spPr>
        <a:xfrm>
          <a:off x="23040269" y="9748082"/>
          <a:ext cx="3046483" cy="1141357"/>
        </a:xfrm>
        <a:prstGeom prst="roundRect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ELEC </a:t>
          </a:r>
          <a:r>
            <a:rPr lang="fr-FR" sz="1800" baseline="0">
              <a:solidFill>
                <a:schemeClr val="lt1"/>
              </a:solidFill>
              <a:latin typeface="+mn-lt"/>
              <a:ea typeface="+mn-ea"/>
              <a:cs typeface="+mn-cs"/>
            </a:rPr>
            <a:t>NETTE</a:t>
          </a:r>
        </a:p>
        <a:p>
          <a:pPr marL="0" indent="0" algn="ctr"/>
          <a:r>
            <a:rPr lang="fr-FR" sz="1800" baseline="0">
              <a:solidFill>
                <a:schemeClr val="lt1"/>
              </a:solidFill>
              <a:latin typeface="+mn-lt"/>
              <a:ea typeface="+mn-ea"/>
              <a:cs typeface="+mn-cs"/>
            </a:rPr>
            <a:t>(Eenp)</a:t>
          </a:r>
        </a:p>
      </xdr:txBody>
    </xdr:sp>
    <xdr:clientData/>
  </xdr:twoCellAnchor>
  <xdr:twoCellAnchor>
    <xdr:from>
      <xdr:col>24</xdr:col>
      <xdr:colOff>127000</xdr:colOff>
      <xdr:row>50</xdr:row>
      <xdr:rowOff>21464</xdr:rowOff>
    </xdr:from>
    <xdr:to>
      <xdr:col>29</xdr:col>
      <xdr:colOff>798107</xdr:colOff>
      <xdr:row>50</xdr:row>
      <xdr:rowOff>24027</xdr:rowOff>
    </xdr:to>
    <xdr:cxnSp macro="">
      <xdr:nvCxnSpPr>
        <xdr:cNvPr id="25" name="Connecteur en angle 24">
          <a:extLst>
            <a:ext uri="{FF2B5EF4-FFF2-40B4-BE49-F238E27FC236}">
              <a16:creationId xmlns:a16="http://schemas.microsoft.com/office/drawing/2014/main" id="{2C2B3752-E9E7-2D41-8185-5C31BA49832E}"/>
            </a:ext>
          </a:extLst>
        </xdr:cNvPr>
        <xdr:cNvCxnSpPr>
          <a:stCxn id="38" idx="3"/>
          <a:endCxn id="24" idx="1"/>
        </xdr:cNvCxnSpPr>
      </xdr:nvCxnSpPr>
      <xdr:spPr>
        <a:xfrm flipV="1">
          <a:off x="18250243" y="10318761"/>
          <a:ext cx="4790026" cy="2563"/>
        </a:xfrm>
        <a:prstGeom prst="bentConnector3">
          <a:avLst>
            <a:gd name="adj1" fmla="val 50000"/>
          </a:avLst>
        </a:prstGeom>
        <a:ln w="63500"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2</xdr:row>
      <xdr:rowOff>22280</xdr:rowOff>
    </xdr:from>
    <xdr:to>
      <xdr:col>4</xdr:col>
      <xdr:colOff>378772</xdr:colOff>
      <xdr:row>85</xdr:row>
      <xdr:rowOff>101600</xdr:rowOff>
    </xdr:to>
    <xdr:cxnSp macro="">
      <xdr:nvCxnSpPr>
        <xdr:cNvPr id="26" name="Connecteur droit 25">
          <a:extLst>
            <a:ext uri="{FF2B5EF4-FFF2-40B4-BE49-F238E27FC236}">
              <a16:creationId xmlns:a16="http://schemas.microsoft.com/office/drawing/2014/main" id="{F9FB606F-6422-4D42-8726-7F4619044F19}"/>
            </a:ext>
          </a:extLst>
        </xdr:cNvPr>
        <xdr:cNvCxnSpPr/>
      </xdr:nvCxnSpPr>
      <xdr:spPr>
        <a:xfrm flipH="1">
          <a:off x="3606800" y="428680"/>
          <a:ext cx="124772" cy="13693720"/>
        </a:xfrm>
        <a:prstGeom prst="line">
          <a:avLst/>
        </a:prstGeom>
        <a:ln w="412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279400</xdr:colOff>
      <xdr:row>1</xdr:row>
      <xdr:rowOff>155965</xdr:rowOff>
    </xdr:from>
    <xdr:to>
      <xdr:col>20</xdr:col>
      <xdr:colOff>378771</xdr:colOff>
      <xdr:row>85</xdr:row>
      <xdr:rowOff>50800</xdr:rowOff>
    </xdr:to>
    <xdr:cxnSp macro="">
      <xdr:nvCxnSpPr>
        <xdr:cNvPr id="27" name="Connecteur droit 26">
          <a:extLst>
            <a:ext uri="{FF2B5EF4-FFF2-40B4-BE49-F238E27FC236}">
              <a16:creationId xmlns:a16="http://schemas.microsoft.com/office/drawing/2014/main" id="{B11E8509-4BF8-5B4A-9AF5-32CEF7CBBE6F}"/>
            </a:ext>
          </a:extLst>
        </xdr:cNvPr>
        <xdr:cNvCxnSpPr/>
      </xdr:nvCxnSpPr>
      <xdr:spPr>
        <a:xfrm flipH="1">
          <a:off x="15367000" y="359165"/>
          <a:ext cx="99371" cy="13712435"/>
        </a:xfrm>
        <a:prstGeom prst="line">
          <a:avLst/>
        </a:prstGeom>
        <a:ln w="412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355600</xdr:colOff>
      <xdr:row>1</xdr:row>
      <xdr:rowOff>168442</xdr:rowOff>
    </xdr:from>
    <xdr:to>
      <xdr:col>28</xdr:col>
      <xdr:colOff>421104</xdr:colOff>
      <xdr:row>85</xdr:row>
      <xdr:rowOff>25400</xdr:rowOff>
    </xdr:to>
    <xdr:cxnSp macro="">
      <xdr:nvCxnSpPr>
        <xdr:cNvPr id="28" name="Connecteur droit 27">
          <a:extLst>
            <a:ext uri="{FF2B5EF4-FFF2-40B4-BE49-F238E27FC236}">
              <a16:creationId xmlns:a16="http://schemas.microsoft.com/office/drawing/2014/main" id="{13590C4B-1980-E444-8818-BB6EFF20E06F}"/>
            </a:ext>
          </a:extLst>
        </xdr:cNvPr>
        <xdr:cNvCxnSpPr/>
      </xdr:nvCxnSpPr>
      <xdr:spPr>
        <a:xfrm flipH="1">
          <a:off x="23825200" y="371642"/>
          <a:ext cx="65504" cy="16925758"/>
        </a:xfrm>
        <a:prstGeom prst="line">
          <a:avLst/>
        </a:prstGeom>
        <a:ln w="412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666195</xdr:colOff>
      <xdr:row>9</xdr:row>
      <xdr:rowOff>0</xdr:rowOff>
    </xdr:from>
    <xdr:to>
      <xdr:col>35</xdr:col>
      <xdr:colOff>549189</xdr:colOff>
      <xdr:row>9</xdr:row>
      <xdr:rowOff>16934</xdr:rowOff>
    </xdr:to>
    <xdr:cxnSp macro="">
      <xdr:nvCxnSpPr>
        <xdr:cNvPr id="36" name="Connecteur droit 35">
          <a:extLst>
            <a:ext uri="{FF2B5EF4-FFF2-40B4-BE49-F238E27FC236}">
              <a16:creationId xmlns:a16="http://schemas.microsoft.com/office/drawing/2014/main" id="{04CDF27A-C7A0-9E43-941D-23D111A96B3A}"/>
            </a:ext>
          </a:extLst>
        </xdr:cNvPr>
        <xdr:cNvCxnSpPr/>
      </xdr:nvCxnSpPr>
      <xdr:spPr>
        <a:xfrm flipH="1">
          <a:off x="666195" y="1853514"/>
          <a:ext cx="27067859" cy="16934"/>
        </a:xfrm>
        <a:prstGeom prst="line">
          <a:avLst/>
        </a:prstGeom>
        <a:ln w="412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682680</xdr:colOff>
      <xdr:row>80</xdr:row>
      <xdr:rowOff>76200</xdr:rowOff>
    </xdr:from>
    <xdr:to>
      <xdr:col>11</xdr:col>
      <xdr:colOff>101600</xdr:colOff>
      <xdr:row>83</xdr:row>
      <xdr:rowOff>101600</xdr:rowOff>
    </xdr:to>
    <xdr:sp macro="" textlink="">
      <xdr:nvSpPr>
        <xdr:cNvPr id="37" name="Rectangle : coins arrondis 36">
          <a:extLst>
            <a:ext uri="{FF2B5EF4-FFF2-40B4-BE49-F238E27FC236}">
              <a16:creationId xmlns:a16="http://schemas.microsoft.com/office/drawing/2014/main" id="{CB3C4DBC-CC98-4748-A6C1-410506A4B313}"/>
            </a:ext>
          </a:extLst>
        </xdr:cNvPr>
        <xdr:cNvSpPr/>
      </xdr:nvSpPr>
      <xdr:spPr>
        <a:xfrm>
          <a:off x="4035480" y="13081000"/>
          <a:ext cx="3609920" cy="635000"/>
        </a:xfrm>
        <a:prstGeom prst="round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ZONE 1 : DIGESTEUR + CHP + CHAUDIERE</a:t>
          </a:r>
        </a:p>
      </xdr:txBody>
    </xdr:sp>
    <xdr:clientData/>
  </xdr:twoCellAnchor>
  <xdr:twoCellAnchor>
    <xdr:from>
      <xdr:col>22</xdr:col>
      <xdr:colOff>0</xdr:colOff>
      <xdr:row>48</xdr:row>
      <xdr:rowOff>101600</xdr:rowOff>
    </xdr:from>
    <xdr:to>
      <xdr:col>24</xdr:col>
      <xdr:colOff>127000</xdr:colOff>
      <xdr:row>51</xdr:row>
      <xdr:rowOff>152400</xdr:rowOff>
    </xdr:to>
    <xdr:sp macro="" textlink="">
      <xdr:nvSpPr>
        <xdr:cNvPr id="38" name="Rectangle : coins arrondis 37">
          <a:extLst>
            <a:ext uri="{FF2B5EF4-FFF2-40B4-BE49-F238E27FC236}">
              <a16:creationId xmlns:a16="http://schemas.microsoft.com/office/drawing/2014/main" id="{92003604-A488-BE4F-9DF9-5E1263C66461}"/>
            </a:ext>
          </a:extLst>
        </xdr:cNvPr>
        <xdr:cNvSpPr/>
      </xdr:nvSpPr>
      <xdr:spPr>
        <a:xfrm>
          <a:off x="16764000" y="9245600"/>
          <a:ext cx="1803400" cy="660400"/>
        </a:xfrm>
        <a:prstGeom prst="roundRect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ELEC</a:t>
          </a:r>
          <a:r>
            <a:rPr lang="fr-FR" sz="1800" baseline="0">
              <a:solidFill>
                <a:schemeClr val="lt1"/>
              </a:solidFill>
              <a:latin typeface="+mn-lt"/>
              <a:ea typeface="+mn-ea"/>
              <a:cs typeface="+mn-cs"/>
            </a:rPr>
            <a:t> CHP</a:t>
          </a:r>
          <a:endParaRPr lang="fr-FR" sz="18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609601</xdr:colOff>
      <xdr:row>17</xdr:row>
      <xdr:rowOff>25400</xdr:rowOff>
    </xdr:from>
    <xdr:to>
      <xdr:col>18</xdr:col>
      <xdr:colOff>200527</xdr:colOff>
      <xdr:row>47</xdr:row>
      <xdr:rowOff>64391</xdr:rowOff>
    </xdr:to>
    <xdr:cxnSp macro="">
      <xdr:nvCxnSpPr>
        <xdr:cNvPr id="39" name="Connecteur en angle 38">
          <a:extLst>
            <a:ext uri="{FF2B5EF4-FFF2-40B4-BE49-F238E27FC236}">
              <a16:creationId xmlns:a16="http://schemas.microsoft.com/office/drawing/2014/main" id="{99F2A274-1496-F945-B36B-128E8FC71ED9}"/>
            </a:ext>
          </a:extLst>
        </xdr:cNvPr>
        <xdr:cNvCxnSpPr>
          <a:cxnSpLocks/>
          <a:stCxn id="6" idx="0"/>
          <a:endCxn id="130" idx="3"/>
        </xdr:cNvCxnSpPr>
      </xdr:nvCxnSpPr>
      <xdr:spPr>
        <a:xfrm rot="16200000" flipV="1">
          <a:off x="7815068" y="2141733"/>
          <a:ext cx="6134991" cy="8811126"/>
        </a:xfrm>
        <a:prstGeom prst="bentConnector2">
          <a:avLst/>
        </a:prstGeom>
        <a:ln w="63500"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87117</xdr:colOff>
      <xdr:row>61</xdr:row>
      <xdr:rowOff>76200</xdr:rowOff>
    </xdr:from>
    <xdr:to>
      <xdr:col>26</xdr:col>
      <xdr:colOff>203200</xdr:colOff>
      <xdr:row>64</xdr:row>
      <xdr:rowOff>127000</xdr:rowOff>
    </xdr:to>
    <xdr:sp macro="" textlink="">
      <xdr:nvSpPr>
        <xdr:cNvPr id="42" name="Rectangle : coins arrondis 41">
          <a:extLst>
            <a:ext uri="{FF2B5EF4-FFF2-40B4-BE49-F238E27FC236}">
              <a16:creationId xmlns:a16="http://schemas.microsoft.com/office/drawing/2014/main" id="{F3F56222-F757-3941-B34E-FD015E4AF7EB}"/>
            </a:ext>
          </a:extLst>
        </xdr:cNvPr>
        <xdr:cNvSpPr/>
      </xdr:nvSpPr>
      <xdr:spPr>
        <a:xfrm>
          <a:off x="18527517" y="11861800"/>
          <a:ext cx="1792483" cy="660400"/>
        </a:xfrm>
        <a:prstGeom prst="roundRect">
          <a:avLst/>
        </a:prstGeom>
        <a:gradFill flip="none" rotWithShape="1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135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CHALEUR CHP</a:t>
          </a:r>
        </a:p>
      </xdr:txBody>
    </xdr:sp>
    <xdr:clientData/>
  </xdr:twoCellAnchor>
  <xdr:twoCellAnchor>
    <xdr:from>
      <xdr:col>5</xdr:col>
      <xdr:colOff>609600</xdr:colOff>
      <xdr:row>41</xdr:row>
      <xdr:rowOff>152400</xdr:rowOff>
    </xdr:from>
    <xdr:to>
      <xdr:col>18</xdr:col>
      <xdr:colOff>200526</xdr:colOff>
      <xdr:row>52</xdr:row>
      <xdr:rowOff>176018</xdr:rowOff>
    </xdr:to>
    <xdr:cxnSp macro="">
      <xdr:nvCxnSpPr>
        <xdr:cNvPr id="43" name="Connecteur en angle 42">
          <a:extLst>
            <a:ext uri="{FF2B5EF4-FFF2-40B4-BE49-F238E27FC236}">
              <a16:creationId xmlns:a16="http://schemas.microsoft.com/office/drawing/2014/main" id="{5A4C1871-7235-BC4E-B338-E54370407F1D}"/>
            </a:ext>
          </a:extLst>
        </xdr:cNvPr>
        <xdr:cNvCxnSpPr>
          <a:cxnSpLocks/>
          <a:stCxn id="6" idx="2"/>
          <a:endCxn id="150" idx="1"/>
        </xdr:cNvCxnSpPr>
      </xdr:nvCxnSpPr>
      <xdr:spPr>
        <a:xfrm rot="5400000" flipH="1">
          <a:off x="8914954" y="4369246"/>
          <a:ext cx="2258818" cy="10487526"/>
        </a:xfrm>
        <a:prstGeom prst="bentConnector4">
          <a:avLst>
            <a:gd name="adj1" fmla="val -91083"/>
            <a:gd name="adj2" fmla="val 105571"/>
          </a:avLst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145158</xdr:colOff>
      <xdr:row>40</xdr:row>
      <xdr:rowOff>101601</xdr:rowOff>
    </xdr:from>
    <xdr:to>
      <xdr:col>25</xdr:col>
      <xdr:colOff>146941</xdr:colOff>
      <xdr:row>61</xdr:row>
      <xdr:rowOff>76201</xdr:rowOff>
    </xdr:to>
    <xdr:cxnSp macro="">
      <xdr:nvCxnSpPr>
        <xdr:cNvPr id="44" name="Connecteur en angle 43">
          <a:extLst>
            <a:ext uri="{FF2B5EF4-FFF2-40B4-BE49-F238E27FC236}">
              <a16:creationId xmlns:a16="http://schemas.microsoft.com/office/drawing/2014/main" id="{3B529B51-39EF-5944-9FEB-FD62737DE6A8}"/>
            </a:ext>
          </a:extLst>
        </xdr:cNvPr>
        <xdr:cNvCxnSpPr>
          <a:stCxn id="42" idx="0"/>
          <a:endCxn id="163" idx="2"/>
        </xdr:cNvCxnSpPr>
      </xdr:nvCxnSpPr>
      <xdr:spPr>
        <a:xfrm rot="5400000" flipH="1" flipV="1">
          <a:off x="18980150" y="10349609"/>
          <a:ext cx="4241800" cy="1783"/>
        </a:xfrm>
        <a:prstGeom prst="bentConnector3">
          <a:avLst>
            <a:gd name="adj1" fmla="val 50000"/>
          </a:avLst>
        </a:prstGeom>
        <a:ln w="63500">
          <a:solidFill>
            <a:srgbClr val="FF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665859</xdr:colOff>
      <xdr:row>7</xdr:row>
      <xdr:rowOff>114300</xdr:rowOff>
    </xdr:from>
    <xdr:to>
      <xdr:col>6</xdr:col>
      <xdr:colOff>668867</xdr:colOff>
      <xdr:row>15</xdr:row>
      <xdr:rowOff>76200</xdr:rowOff>
    </xdr:to>
    <xdr:cxnSp macro="">
      <xdr:nvCxnSpPr>
        <xdr:cNvPr id="47" name="Connecteur en angle 46">
          <a:extLst>
            <a:ext uri="{FF2B5EF4-FFF2-40B4-BE49-F238E27FC236}">
              <a16:creationId xmlns:a16="http://schemas.microsoft.com/office/drawing/2014/main" id="{91565034-B850-4147-AB6C-04C9DD911422}"/>
            </a:ext>
          </a:extLst>
        </xdr:cNvPr>
        <xdr:cNvCxnSpPr>
          <a:stCxn id="48" idx="2"/>
          <a:endCxn id="130" idx="0"/>
        </xdr:cNvCxnSpPr>
      </xdr:nvCxnSpPr>
      <xdr:spPr>
        <a:xfrm rot="5400000">
          <a:off x="5207613" y="2024146"/>
          <a:ext cx="977900" cy="3008"/>
        </a:xfrm>
        <a:prstGeom prst="bentConnector3">
          <a:avLst>
            <a:gd name="adj1" fmla="val 50000"/>
          </a:avLst>
        </a:prstGeom>
        <a:ln w="63500">
          <a:solidFill>
            <a:schemeClr val="accent5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812800</xdr:colOff>
      <xdr:row>2</xdr:row>
      <xdr:rowOff>0</xdr:rowOff>
    </xdr:from>
    <xdr:to>
      <xdr:col>8</xdr:col>
      <xdr:colOff>524933</xdr:colOff>
      <xdr:row>7</xdr:row>
      <xdr:rowOff>114300</xdr:rowOff>
    </xdr:to>
    <xdr:sp macro="" textlink="">
      <xdr:nvSpPr>
        <xdr:cNvPr id="48" name="Rectangle : coins arrondis 47">
          <a:extLst>
            <a:ext uri="{FF2B5EF4-FFF2-40B4-BE49-F238E27FC236}">
              <a16:creationId xmlns:a16="http://schemas.microsoft.com/office/drawing/2014/main" id="{A2B63996-2A49-6943-9A09-AF87C37F2B3F}"/>
            </a:ext>
          </a:extLst>
        </xdr:cNvPr>
        <xdr:cNvSpPr/>
      </xdr:nvSpPr>
      <xdr:spPr>
        <a:xfrm>
          <a:off x="4165600" y="406400"/>
          <a:ext cx="3064933" cy="1130300"/>
        </a:xfrm>
        <a:prstGeom prst="roundRect">
          <a:avLst/>
        </a:prstGeom>
        <a:solidFill>
          <a:schemeClr val="accent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FR" sz="1800"/>
            <a:t>RESEAU ELEC </a:t>
          </a:r>
          <a:r>
            <a:rPr lang="fr-FR" sz="1800" baseline="0"/>
            <a:t> GRD</a:t>
          </a:r>
          <a:endParaRPr lang="fr-FR" sz="1800"/>
        </a:p>
      </xdr:txBody>
    </xdr:sp>
    <xdr:clientData/>
  </xdr:twoCellAnchor>
  <xdr:twoCellAnchor>
    <xdr:from>
      <xdr:col>12</xdr:col>
      <xdr:colOff>50800</xdr:colOff>
      <xdr:row>28</xdr:row>
      <xdr:rowOff>50800</xdr:rowOff>
    </xdr:from>
    <xdr:to>
      <xdr:col>14</xdr:col>
      <xdr:colOff>148284</xdr:colOff>
      <xdr:row>41</xdr:row>
      <xdr:rowOff>146050</xdr:rowOff>
    </xdr:to>
    <xdr:cxnSp macro="">
      <xdr:nvCxnSpPr>
        <xdr:cNvPr id="98" name="Connecteur en angle 97">
          <a:extLst>
            <a:ext uri="{FF2B5EF4-FFF2-40B4-BE49-F238E27FC236}">
              <a16:creationId xmlns:a16="http://schemas.microsoft.com/office/drawing/2014/main" id="{BAE5DBAA-529C-E346-8775-6740AC388D4A}"/>
            </a:ext>
          </a:extLst>
        </xdr:cNvPr>
        <xdr:cNvCxnSpPr>
          <a:cxnSpLocks/>
          <a:stCxn id="5" idx="3"/>
          <a:endCxn id="9" idx="3"/>
        </xdr:cNvCxnSpPr>
      </xdr:nvCxnSpPr>
      <xdr:spPr>
        <a:xfrm flipH="1">
          <a:off x="10109200" y="5740400"/>
          <a:ext cx="1773884" cy="2736850"/>
        </a:xfrm>
        <a:prstGeom prst="bentConnector3">
          <a:avLst>
            <a:gd name="adj1" fmla="val -21478"/>
          </a:avLst>
        </a:prstGeom>
        <a:ln w="63500">
          <a:solidFill>
            <a:schemeClr val="accent6">
              <a:lumMod val="60000"/>
              <a:lumOff val="40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127001</xdr:colOff>
      <xdr:row>37</xdr:row>
      <xdr:rowOff>50800</xdr:rowOff>
    </xdr:from>
    <xdr:to>
      <xdr:col>24</xdr:col>
      <xdr:colOff>1</xdr:colOff>
      <xdr:row>40</xdr:row>
      <xdr:rowOff>152400</xdr:rowOff>
    </xdr:to>
    <xdr:sp macro="" textlink="">
      <xdr:nvSpPr>
        <xdr:cNvPr id="101" name="Rectangle : coins arrondis 100">
          <a:extLst>
            <a:ext uri="{FF2B5EF4-FFF2-40B4-BE49-F238E27FC236}">
              <a16:creationId xmlns:a16="http://schemas.microsoft.com/office/drawing/2014/main" id="{6AB2DB0B-29CF-2449-B133-7EFFCD949B0D}"/>
            </a:ext>
          </a:extLst>
        </xdr:cNvPr>
        <xdr:cNvSpPr/>
      </xdr:nvSpPr>
      <xdr:spPr>
        <a:xfrm>
          <a:off x="18567401" y="7569200"/>
          <a:ext cx="1549400" cy="711200"/>
        </a:xfrm>
        <a:prstGeom prst="roundRect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Eef2 - BM</a:t>
          </a:r>
        </a:p>
      </xdr:txBody>
    </xdr:sp>
    <xdr:clientData/>
  </xdr:twoCellAnchor>
  <xdr:twoCellAnchor>
    <xdr:from>
      <xdr:col>23</xdr:col>
      <xdr:colOff>63501</xdr:colOff>
      <xdr:row>30</xdr:row>
      <xdr:rowOff>177800</xdr:rowOff>
    </xdr:from>
    <xdr:to>
      <xdr:col>23</xdr:col>
      <xdr:colOff>65617</xdr:colOff>
      <xdr:row>37</xdr:row>
      <xdr:rowOff>50800</xdr:rowOff>
    </xdr:to>
    <xdr:cxnSp macro="">
      <xdr:nvCxnSpPr>
        <xdr:cNvPr id="104" name="Connecteur en angle 103">
          <a:extLst>
            <a:ext uri="{FF2B5EF4-FFF2-40B4-BE49-F238E27FC236}">
              <a16:creationId xmlns:a16="http://schemas.microsoft.com/office/drawing/2014/main" id="{A8FBED3D-B9FD-F446-9BA5-3D784BEBE0B3}"/>
            </a:ext>
          </a:extLst>
        </xdr:cNvPr>
        <xdr:cNvCxnSpPr>
          <a:stCxn id="101" idx="0"/>
          <a:endCxn id="7" idx="2"/>
        </xdr:cNvCxnSpPr>
      </xdr:nvCxnSpPr>
      <xdr:spPr>
        <a:xfrm rot="5400000" flipH="1" flipV="1">
          <a:off x="18695459" y="6920442"/>
          <a:ext cx="1295400" cy="2116"/>
        </a:xfrm>
        <a:prstGeom prst="bentConnector3">
          <a:avLst>
            <a:gd name="adj1" fmla="val 50000"/>
          </a:avLst>
        </a:prstGeom>
        <a:ln w="63500"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502652</xdr:colOff>
      <xdr:row>50</xdr:row>
      <xdr:rowOff>18605</xdr:rowOff>
    </xdr:from>
    <xdr:to>
      <xdr:col>22</xdr:col>
      <xdr:colOff>0</xdr:colOff>
      <xdr:row>50</xdr:row>
      <xdr:rowOff>25400</xdr:rowOff>
    </xdr:to>
    <xdr:cxnSp macro="">
      <xdr:nvCxnSpPr>
        <xdr:cNvPr id="115" name="Connecteur en angle 114">
          <a:extLst>
            <a:ext uri="{FF2B5EF4-FFF2-40B4-BE49-F238E27FC236}">
              <a16:creationId xmlns:a16="http://schemas.microsoft.com/office/drawing/2014/main" id="{E5044616-DD46-9B4C-AB19-7F1270B1BF62}"/>
            </a:ext>
          </a:extLst>
        </xdr:cNvPr>
        <xdr:cNvCxnSpPr>
          <a:stCxn id="6" idx="3"/>
          <a:endCxn id="38" idx="1"/>
        </xdr:cNvCxnSpPr>
      </xdr:nvCxnSpPr>
      <xdr:spPr>
        <a:xfrm>
          <a:off x="14752052" y="7943405"/>
          <a:ext cx="2011948" cy="6795"/>
        </a:xfrm>
        <a:prstGeom prst="bentConnector3">
          <a:avLst>
            <a:gd name="adj1" fmla="val 50000"/>
          </a:avLst>
        </a:prstGeom>
        <a:ln w="63500"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127000</xdr:colOff>
      <xdr:row>18</xdr:row>
      <xdr:rowOff>25400</xdr:rowOff>
    </xdr:from>
    <xdr:to>
      <xdr:col>24</xdr:col>
      <xdr:colOff>0</xdr:colOff>
      <xdr:row>21</xdr:row>
      <xdr:rowOff>127000</xdr:rowOff>
    </xdr:to>
    <xdr:sp macro="" textlink="">
      <xdr:nvSpPr>
        <xdr:cNvPr id="123" name="Rectangle : coins arrondis 122">
          <a:extLst>
            <a:ext uri="{FF2B5EF4-FFF2-40B4-BE49-F238E27FC236}">
              <a16:creationId xmlns:a16="http://schemas.microsoft.com/office/drawing/2014/main" id="{89D876A6-25AA-B441-8D04-6D7DA01E64AA}"/>
            </a:ext>
          </a:extLst>
        </xdr:cNvPr>
        <xdr:cNvSpPr/>
      </xdr:nvSpPr>
      <xdr:spPr>
        <a:xfrm>
          <a:off x="16891000" y="3073400"/>
          <a:ext cx="1549400" cy="711200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Eef1 - BM</a:t>
          </a:r>
        </a:p>
      </xdr:txBody>
    </xdr:sp>
    <xdr:clientData/>
  </xdr:twoCellAnchor>
  <xdr:twoCellAnchor>
    <xdr:from>
      <xdr:col>23</xdr:col>
      <xdr:colOff>63499</xdr:colOff>
      <xdr:row>21</xdr:row>
      <xdr:rowOff>127000</xdr:rowOff>
    </xdr:from>
    <xdr:to>
      <xdr:col>23</xdr:col>
      <xdr:colOff>65616</xdr:colOff>
      <xdr:row>25</xdr:row>
      <xdr:rowOff>122766</xdr:rowOff>
    </xdr:to>
    <xdr:cxnSp macro="">
      <xdr:nvCxnSpPr>
        <xdr:cNvPr id="127" name="Connecteur en angle 126">
          <a:extLst>
            <a:ext uri="{FF2B5EF4-FFF2-40B4-BE49-F238E27FC236}">
              <a16:creationId xmlns:a16="http://schemas.microsoft.com/office/drawing/2014/main" id="{5B21C752-DF68-2945-8F22-644E0479AE7E}"/>
            </a:ext>
          </a:extLst>
        </xdr:cNvPr>
        <xdr:cNvCxnSpPr>
          <a:stCxn id="123" idx="2"/>
          <a:endCxn id="7" idx="0"/>
        </xdr:cNvCxnSpPr>
      </xdr:nvCxnSpPr>
      <xdr:spPr>
        <a:xfrm rot="16200000" flipH="1">
          <a:off x="17262475" y="4187824"/>
          <a:ext cx="808566" cy="2117"/>
        </a:xfrm>
        <a:prstGeom prst="bentConnector3">
          <a:avLst>
            <a:gd name="adj1" fmla="val 50000"/>
          </a:avLst>
        </a:prstGeom>
        <a:ln w="63500">
          <a:solidFill>
            <a:schemeClr val="accent5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722117</xdr:colOff>
      <xdr:row>15</xdr:row>
      <xdr:rowOff>76200</xdr:rowOff>
    </xdr:from>
    <xdr:to>
      <xdr:col>7</xdr:col>
      <xdr:colOff>609600</xdr:colOff>
      <xdr:row>18</xdr:row>
      <xdr:rowOff>177800</xdr:rowOff>
    </xdr:to>
    <xdr:sp macro="" textlink="">
      <xdr:nvSpPr>
        <xdr:cNvPr id="130" name="Rectangle : coins arrondis 129">
          <a:extLst>
            <a:ext uri="{FF2B5EF4-FFF2-40B4-BE49-F238E27FC236}">
              <a16:creationId xmlns:a16="http://schemas.microsoft.com/office/drawing/2014/main" id="{5D29DB4D-4189-054A-834A-CB222D5EA362}"/>
            </a:ext>
          </a:extLst>
        </xdr:cNvPr>
        <xdr:cNvSpPr/>
      </xdr:nvSpPr>
      <xdr:spPr>
        <a:xfrm>
          <a:off x="4913117" y="3124200"/>
          <a:ext cx="1563883" cy="711200"/>
        </a:xfrm>
        <a:prstGeom prst="roundRect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Eef- BG</a:t>
          </a:r>
        </a:p>
      </xdr:txBody>
    </xdr:sp>
    <xdr:clientData/>
  </xdr:twoCellAnchor>
  <xdr:twoCellAnchor>
    <xdr:from>
      <xdr:col>6</xdr:col>
      <xdr:colOff>665858</xdr:colOff>
      <xdr:row>18</xdr:row>
      <xdr:rowOff>177800</xdr:rowOff>
    </xdr:from>
    <xdr:to>
      <xdr:col>6</xdr:col>
      <xdr:colOff>673099</xdr:colOff>
      <xdr:row>25</xdr:row>
      <xdr:rowOff>101600</xdr:rowOff>
    </xdr:to>
    <xdr:cxnSp macro="">
      <xdr:nvCxnSpPr>
        <xdr:cNvPr id="134" name="Connecteur en angle 133">
          <a:extLst>
            <a:ext uri="{FF2B5EF4-FFF2-40B4-BE49-F238E27FC236}">
              <a16:creationId xmlns:a16="http://schemas.microsoft.com/office/drawing/2014/main" id="{7385FDF1-E756-874E-B43A-DF70B60926A8}"/>
            </a:ext>
          </a:extLst>
        </xdr:cNvPr>
        <xdr:cNvCxnSpPr>
          <a:stCxn id="130" idx="2"/>
          <a:endCxn id="3" idx="0"/>
        </xdr:cNvCxnSpPr>
      </xdr:nvCxnSpPr>
      <xdr:spPr>
        <a:xfrm rot="16200000" flipH="1">
          <a:off x="5025579" y="3895279"/>
          <a:ext cx="1346200" cy="7241"/>
        </a:xfrm>
        <a:prstGeom prst="bentConnector3">
          <a:avLst>
            <a:gd name="adj1" fmla="val 50000"/>
          </a:avLst>
        </a:prstGeom>
        <a:ln w="63500"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609600</xdr:colOff>
      <xdr:row>40</xdr:row>
      <xdr:rowOff>25400</xdr:rowOff>
    </xdr:from>
    <xdr:to>
      <xdr:col>7</xdr:col>
      <xdr:colOff>751083</xdr:colOff>
      <xdr:row>43</xdr:row>
      <xdr:rowOff>76200</xdr:rowOff>
    </xdr:to>
    <xdr:sp macro="" textlink="">
      <xdr:nvSpPr>
        <xdr:cNvPr id="150" name="Rectangle : coins arrondis 149">
          <a:extLst>
            <a:ext uri="{FF2B5EF4-FFF2-40B4-BE49-F238E27FC236}">
              <a16:creationId xmlns:a16="http://schemas.microsoft.com/office/drawing/2014/main" id="{AB2037A7-7D05-DB4D-B52B-F37234833397}"/>
            </a:ext>
          </a:extLst>
        </xdr:cNvPr>
        <xdr:cNvSpPr/>
      </xdr:nvSpPr>
      <xdr:spPr>
        <a:xfrm>
          <a:off x="4800600" y="8153400"/>
          <a:ext cx="1817883" cy="660400"/>
        </a:xfrm>
        <a:prstGeom prst="roundRect">
          <a:avLst/>
        </a:prstGeom>
        <a:gradFill flip="none" rotWithShape="1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path path="circle">
            <a:fillToRect r="100000" b="100000"/>
          </a:path>
          <a:tileRect l="-100000" t="-100000"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Eqf - BG</a:t>
          </a:r>
        </a:p>
      </xdr:txBody>
    </xdr:sp>
    <xdr:clientData/>
  </xdr:twoCellAnchor>
  <xdr:twoCellAnchor>
    <xdr:from>
      <xdr:col>24</xdr:col>
      <xdr:colOff>304800</xdr:colOff>
      <xdr:row>37</xdr:row>
      <xdr:rowOff>50800</xdr:rowOff>
    </xdr:from>
    <xdr:to>
      <xdr:col>25</xdr:col>
      <xdr:colOff>827283</xdr:colOff>
      <xdr:row>40</xdr:row>
      <xdr:rowOff>101600</xdr:rowOff>
    </xdr:to>
    <xdr:sp macro="" textlink="">
      <xdr:nvSpPr>
        <xdr:cNvPr id="163" name="Rectangle : coins arrondis 162">
          <a:extLst>
            <a:ext uri="{FF2B5EF4-FFF2-40B4-BE49-F238E27FC236}">
              <a16:creationId xmlns:a16="http://schemas.microsoft.com/office/drawing/2014/main" id="{E900982B-271E-6049-AE71-95A9C8FA69A3}"/>
            </a:ext>
          </a:extLst>
        </xdr:cNvPr>
        <xdr:cNvSpPr/>
      </xdr:nvSpPr>
      <xdr:spPr>
        <a:xfrm>
          <a:off x="20421600" y="7569200"/>
          <a:ext cx="1360683" cy="660400"/>
        </a:xfrm>
        <a:prstGeom prst="roundRect">
          <a:avLst/>
        </a:prstGeom>
        <a:gradFill flip="none" rotWithShape="1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135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Eqf - BM</a:t>
          </a:r>
        </a:p>
      </xdr:txBody>
    </xdr:sp>
    <xdr:clientData/>
  </xdr:twoCellAnchor>
  <xdr:twoCellAnchor>
    <xdr:from>
      <xdr:col>23</xdr:col>
      <xdr:colOff>787400</xdr:colOff>
      <xdr:row>31</xdr:row>
      <xdr:rowOff>25400</xdr:rowOff>
    </xdr:from>
    <xdr:to>
      <xdr:col>25</xdr:col>
      <xdr:colOff>146942</xdr:colOff>
      <xdr:row>37</xdr:row>
      <xdr:rowOff>50800</xdr:rowOff>
    </xdr:to>
    <xdr:cxnSp macro="">
      <xdr:nvCxnSpPr>
        <xdr:cNvPr id="166" name="Connecteur en angle 165">
          <a:extLst>
            <a:ext uri="{FF2B5EF4-FFF2-40B4-BE49-F238E27FC236}">
              <a16:creationId xmlns:a16="http://schemas.microsoft.com/office/drawing/2014/main" id="{442412C0-458E-B741-8D35-8242A790F0B5}"/>
            </a:ext>
          </a:extLst>
        </xdr:cNvPr>
        <xdr:cNvCxnSpPr>
          <a:stCxn id="163" idx="0"/>
        </xdr:cNvCxnSpPr>
      </xdr:nvCxnSpPr>
      <xdr:spPr>
        <a:xfrm rot="16200000" flipV="1">
          <a:off x="19961671" y="6428929"/>
          <a:ext cx="1244600" cy="1035942"/>
        </a:xfrm>
        <a:prstGeom prst="bentConnector3">
          <a:avLst>
            <a:gd name="adj1" fmla="val 50000"/>
          </a:avLst>
        </a:prstGeom>
        <a:ln w="63500">
          <a:solidFill>
            <a:srgbClr val="FF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784280</xdr:colOff>
      <xdr:row>80</xdr:row>
      <xdr:rowOff>50800</xdr:rowOff>
    </xdr:from>
    <xdr:to>
      <xdr:col>25</xdr:col>
      <xdr:colOff>203200</xdr:colOff>
      <xdr:row>83</xdr:row>
      <xdr:rowOff>76200</xdr:rowOff>
    </xdr:to>
    <xdr:sp macro="" textlink="">
      <xdr:nvSpPr>
        <xdr:cNvPr id="191" name="Rectangle : coins arrondis 190">
          <a:extLst>
            <a:ext uri="{FF2B5EF4-FFF2-40B4-BE49-F238E27FC236}">
              <a16:creationId xmlns:a16="http://schemas.microsoft.com/office/drawing/2014/main" id="{99692FA1-ADFB-B342-A093-E553755AB42E}"/>
            </a:ext>
          </a:extLst>
        </xdr:cNvPr>
        <xdr:cNvSpPr/>
      </xdr:nvSpPr>
      <xdr:spPr>
        <a:xfrm>
          <a:off x="15871880" y="15697200"/>
          <a:ext cx="3609920" cy="635000"/>
        </a:xfrm>
        <a:prstGeom prst="round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ZONE 2 :</a:t>
          </a:r>
          <a:r>
            <a:rPr lang="fr-FR" sz="1800" baseline="0">
              <a:solidFill>
                <a:schemeClr val="lt1"/>
              </a:solidFill>
              <a:latin typeface="+mn-lt"/>
              <a:ea typeface="+mn-ea"/>
              <a:cs typeface="+mn-cs"/>
            </a:rPr>
            <a:t> </a:t>
          </a:r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EPURATION + INJECTION</a:t>
          </a:r>
        </a:p>
      </xdr:txBody>
    </xdr:sp>
    <xdr:clientData/>
  </xdr:twoCellAnchor>
  <xdr:twoCellAnchor>
    <xdr:from>
      <xdr:col>24</xdr:col>
      <xdr:colOff>380999</xdr:colOff>
      <xdr:row>7</xdr:row>
      <xdr:rowOff>50801</xdr:rowOff>
    </xdr:from>
    <xdr:to>
      <xdr:col>26</xdr:col>
      <xdr:colOff>457200</xdr:colOff>
      <xdr:row>25</xdr:row>
      <xdr:rowOff>50801</xdr:rowOff>
    </xdr:to>
    <xdr:cxnSp macro="">
      <xdr:nvCxnSpPr>
        <xdr:cNvPr id="216" name="Connecteur en angle 215">
          <a:extLst>
            <a:ext uri="{FF2B5EF4-FFF2-40B4-BE49-F238E27FC236}">
              <a16:creationId xmlns:a16="http://schemas.microsoft.com/office/drawing/2014/main" id="{6D609B3C-B747-F641-BC17-8CE82BE2C412}"/>
            </a:ext>
          </a:extLst>
        </xdr:cNvPr>
        <xdr:cNvCxnSpPr>
          <a:endCxn id="221" idx="2"/>
        </xdr:cNvCxnSpPr>
      </xdr:nvCxnSpPr>
      <xdr:spPr>
        <a:xfrm rot="5400000" flipH="1" flipV="1">
          <a:off x="19545300" y="2425700"/>
          <a:ext cx="3657600" cy="1752601"/>
        </a:xfrm>
        <a:prstGeom prst="bentConnector3">
          <a:avLst>
            <a:gd name="adj1" fmla="val 50000"/>
          </a:avLst>
        </a:prstGeom>
        <a:ln w="63500">
          <a:solidFill>
            <a:schemeClr val="accent6">
              <a:lumMod val="60000"/>
              <a:lumOff val="40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177801</xdr:colOff>
      <xdr:row>1</xdr:row>
      <xdr:rowOff>152400</xdr:rowOff>
    </xdr:from>
    <xdr:to>
      <xdr:col>27</xdr:col>
      <xdr:colOff>736601</xdr:colOff>
      <xdr:row>7</xdr:row>
      <xdr:rowOff>50800</xdr:rowOff>
    </xdr:to>
    <xdr:sp macro="" textlink="">
      <xdr:nvSpPr>
        <xdr:cNvPr id="221" name="Rectangle : coins arrondis 220">
          <a:extLst>
            <a:ext uri="{FF2B5EF4-FFF2-40B4-BE49-F238E27FC236}">
              <a16:creationId xmlns:a16="http://schemas.microsoft.com/office/drawing/2014/main" id="{72A11C7E-AEA2-3246-B4EA-F52EC9F40034}"/>
            </a:ext>
          </a:extLst>
        </xdr:cNvPr>
        <xdr:cNvSpPr/>
      </xdr:nvSpPr>
      <xdr:spPr>
        <a:xfrm>
          <a:off x="21132801" y="355600"/>
          <a:ext cx="2235200" cy="1117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FR" sz="1800"/>
            <a:t>Emission </a:t>
          </a:r>
        </a:p>
        <a:p>
          <a:pPr algn="ctr"/>
          <a:r>
            <a:rPr lang="fr-FR" sz="1800"/>
            <a:t>PERTES/FUITES </a:t>
          </a:r>
        </a:p>
      </xdr:txBody>
    </xdr:sp>
    <xdr:clientData/>
  </xdr:twoCellAnchor>
  <xdr:twoCellAnchor>
    <xdr:from>
      <xdr:col>7</xdr:col>
      <xdr:colOff>751084</xdr:colOff>
      <xdr:row>41</xdr:row>
      <xdr:rowOff>146050</xdr:rowOff>
    </xdr:from>
    <xdr:to>
      <xdr:col>9</xdr:col>
      <xdr:colOff>635001</xdr:colOff>
      <xdr:row>41</xdr:row>
      <xdr:rowOff>152400</xdr:rowOff>
    </xdr:to>
    <xdr:cxnSp macro="">
      <xdr:nvCxnSpPr>
        <xdr:cNvPr id="224" name="Connecteur en angle 223">
          <a:extLst>
            <a:ext uri="{FF2B5EF4-FFF2-40B4-BE49-F238E27FC236}">
              <a16:creationId xmlns:a16="http://schemas.microsoft.com/office/drawing/2014/main" id="{7E083A23-B2B7-3545-8412-332AFCF15E4D}"/>
            </a:ext>
          </a:extLst>
        </xdr:cNvPr>
        <xdr:cNvCxnSpPr>
          <a:stCxn id="9" idx="1"/>
          <a:endCxn id="150" idx="3"/>
        </xdr:cNvCxnSpPr>
      </xdr:nvCxnSpPr>
      <xdr:spPr>
        <a:xfrm rot="10800000" flipV="1">
          <a:off x="6618484" y="8477250"/>
          <a:ext cx="1560317" cy="6350"/>
        </a:xfrm>
        <a:prstGeom prst="bentConnector3">
          <a:avLst>
            <a:gd name="adj1" fmla="val 50000"/>
          </a:avLst>
        </a:prstGeom>
        <a:ln w="63500">
          <a:solidFill>
            <a:srgbClr val="FF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50800</xdr:colOff>
      <xdr:row>26</xdr:row>
      <xdr:rowOff>76200</xdr:rowOff>
    </xdr:from>
    <xdr:to>
      <xdr:col>28</xdr:col>
      <xdr:colOff>747849</xdr:colOff>
      <xdr:row>29</xdr:row>
      <xdr:rowOff>198120</xdr:rowOff>
    </xdr:to>
    <xdr:sp macro="" textlink="">
      <xdr:nvSpPr>
        <xdr:cNvPr id="249" name="Ellipse 248">
          <a:extLst>
            <a:ext uri="{FF2B5EF4-FFF2-40B4-BE49-F238E27FC236}">
              <a16:creationId xmlns:a16="http://schemas.microsoft.com/office/drawing/2014/main" id="{B8AB7567-6E83-2A44-AAD0-6F02155F315D}"/>
            </a:ext>
          </a:extLst>
        </xdr:cNvPr>
        <xdr:cNvSpPr/>
      </xdr:nvSpPr>
      <xdr:spPr>
        <a:xfrm>
          <a:off x="23520400" y="5359400"/>
          <a:ext cx="697049" cy="73152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2400"/>
            <a:t>4</a:t>
          </a:r>
        </a:p>
      </xdr:txBody>
    </xdr:sp>
    <xdr:clientData/>
  </xdr:twoCellAnchor>
  <xdr:twoCellAnchor>
    <xdr:from>
      <xdr:col>28</xdr:col>
      <xdr:colOff>41123</xdr:colOff>
      <xdr:row>48</xdr:row>
      <xdr:rowOff>50800</xdr:rowOff>
    </xdr:from>
    <xdr:to>
      <xdr:col>28</xdr:col>
      <xdr:colOff>750872</xdr:colOff>
      <xdr:row>51</xdr:row>
      <xdr:rowOff>172720</xdr:rowOff>
    </xdr:to>
    <xdr:sp macro="" textlink="">
      <xdr:nvSpPr>
        <xdr:cNvPr id="250" name="Ellipse 249">
          <a:extLst>
            <a:ext uri="{FF2B5EF4-FFF2-40B4-BE49-F238E27FC236}">
              <a16:creationId xmlns:a16="http://schemas.microsoft.com/office/drawing/2014/main" id="{B4BB2B33-95DB-4742-B166-15F4E657331A}"/>
            </a:ext>
          </a:extLst>
        </xdr:cNvPr>
        <xdr:cNvSpPr/>
      </xdr:nvSpPr>
      <xdr:spPr>
        <a:xfrm>
          <a:off x="23510723" y="9804400"/>
          <a:ext cx="709749" cy="73152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2400"/>
            <a:t>10</a:t>
          </a:r>
        </a:p>
      </xdr:txBody>
    </xdr:sp>
    <xdr:clientData/>
  </xdr:twoCellAnchor>
  <xdr:twoCellAnchor>
    <xdr:from>
      <xdr:col>28</xdr:col>
      <xdr:colOff>71362</xdr:colOff>
      <xdr:row>61</xdr:row>
      <xdr:rowOff>15724</xdr:rowOff>
    </xdr:from>
    <xdr:to>
      <xdr:col>28</xdr:col>
      <xdr:colOff>768411</xdr:colOff>
      <xdr:row>64</xdr:row>
      <xdr:rowOff>137644</xdr:rowOff>
    </xdr:to>
    <xdr:sp macro="" textlink="">
      <xdr:nvSpPr>
        <xdr:cNvPr id="251" name="Ellipse 250">
          <a:extLst>
            <a:ext uri="{FF2B5EF4-FFF2-40B4-BE49-F238E27FC236}">
              <a16:creationId xmlns:a16="http://schemas.microsoft.com/office/drawing/2014/main" id="{944E7FF9-0A3B-0C4E-86FF-D2F237B3FBCF}"/>
            </a:ext>
          </a:extLst>
        </xdr:cNvPr>
        <xdr:cNvSpPr/>
      </xdr:nvSpPr>
      <xdr:spPr>
        <a:xfrm>
          <a:off x="23540962" y="12410924"/>
          <a:ext cx="697049" cy="73152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2400"/>
            <a:t>15</a:t>
          </a:r>
        </a:p>
      </xdr:txBody>
    </xdr:sp>
    <xdr:clientData/>
  </xdr:twoCellAnchor>
  <xdr:twoCellAnchor>
    <xdr:from>
      <xdr:col>15</xdr:col>
      <xdr:colOff>284206</xdr:colOff>
      <xdr:row>48</xdr:row>
      <xdr:rowOff>50800</xdr:rowOff>
    </xdr:from>
    <xdr:to>
      <xdr:col>16</xdr:col>
      <xdr:colOff>164826</xdr:colOff>
      <xdr:row>51</xdr:row>
      <xdr:rowOff>172720</xdr:rowOff>
    </xdr:to>
    <xdr:sp macro="" textlink="">
      <xdr:nvSpPr>
        <xdr:cNvPr id="253" name="Ellipse 252">
          <a:extLst>
            <a:ext uri="{FF2B5EF4-FFF2-40B4-BE49-F238E27FC236}">
              <a16:creationId xmlns:a16="http://schemas.microsoft.com/office/drawing/2014/main" id="{BFFFC68C-B7E1-C34D-9A7D-FCBB6F66AFEB}"/>
            </a:ext>
          </a:extLst>
        </xdr:cNvPr>
        <xdr:cNvSpPr/>
      </xdr:nvSpPr>
      <xdr:spPr>
        <a:xfrm>
          <a:off x="12857206" y="9804400"/>
          <a:ext cx="718820" cy="73152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marL="0" indent="0" algn="l"/>
          <a:r>
            <a:rPr lang="fr-FR" sz="2400">
              <a:solidFill>
                <a:schemeClr val="lt1"/>
              </a:solidFill>
              <a:latin typeface="+mn-lt"/>
              <a:ea typeface="+mn-ea"/>
              <a:cs typeface="+mn-cs"/>
            </a:rPr>
            <a:t>6</a:t>
          </a:r>
        </a:p>
      </xdr:txBody>
    </xdr:sp>
    <xdr:clientData/>
  </xdr:twoCellAnchor>
  <xdr:twoCellAnchor>
    <xdr:from>
      <xdr:col>12</xdr:col>
      <xdr:colOff>762000</xdr:colOff>
      <xdr:row>40</xdr:row>
      <xdr:rowOff>0</xdr:rowOff>
    </xdr:from>
    <xdr:to>
      <xdr:col>13</xdr:col>
      <xdr:colOff>655320</xdr:colOff>
      <xdr:row>43</xdr:row>
      <xdr:rowOff>121920</xdr:rowOff>
    </xdr:to>
    <xdr:sp macro="" textlink="">
      <xdr:nvSpPr>
        <xdr:cNvPr id="256" name="Ellipse 255">
          <a:extLst>
            <a:ext uri="{FF2B5EF4-FFF2-40B4-BE49-F238E27FC236}">
              <a16:creationId xmlns:a16="http://schemas.microsoft.com/office/drawing/2014/main" id="{0F745DC8-7799-7643-8B0A-4A21179B0378}"/>
            </a:ext>
          </a:extLst>
        </xdr:cNvPr>
        <xdr:cNvSpPr/>
      </xdr:nvSpPr>
      <xdr:spPr>
        <a:xfrm>
          <a:off x="10820400" y="8128000"/>
          <a:ext cx="731520" cy="73152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2400">
              <a:latin typeface="+mn-lt"/>
            </a:rPr>
            <a:t>5</a:t>
          </a:r>
        </a:p>
      </xdr:txBody>
    </xdr:sp>
    <xdr:clientData/>
  </xdr:twoCellAnchor>
  <xdr:twoCellAnchor>
    <xdr:from>
      <xdr:col>19</xdr:col>
      <xdr:colOff>771676</xdr:colOff>
      <xdr:row>26</xdr:row>
      <xdr:rowOff>67733</xdr:rowOff>
    </xdr:from>
    <xdr:to>
      <xdr:col>20</xdr:col>
      <xdr:colOff>664997</xdr:colOff>
      <xdr:row>29</xdr:row>
      <xdr:rowOff>189653</xdr:rowOff>
    </xdr:to>
    <xdr:sp macro="" textlink="">
      <xdr:nvSpPr>
        <xdr:cNvPr id="267" name="Ellipse 266">
          <a:extLst>
            <a:ext uri="{FF2B5EF4-FFF2-40B4-BE49-F238E27FC236}">
              <a16:creationId xmlns:a16="http://schemas.microsoft.com/office/drawing/2014/main" id="{83228CB1-24A9-454B-B237-5DFDF4FAE90D}"/>
            </a:ext>
          </a:extLst>
        </xdr:cNvPr>
        <xdr:cNvSpPr/>
      </xdr:nvSpPr>
      <xdr:spPr>
        <a:xfrm>
          <a:off x="14650962" y="5571066"/>
          <a:ext cx="709749" cy="75692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2400"/>
            <a:t>3</a:t>
          </a:r>
        </a:p>
      </xdr:txBody>
    </xdr:sp>
    <xdr:clientData/>
  </xdr:twoCellAnchor>
  <xdr:twoCellAnchor>
    <xdr:from>
      <xdr:col>20</xdr:col>
      <xdr:colOff>10888</xdr:colOff>
      <xdr:row>48</xdr:row>
      <xdr:rowOff>37494</xdr:rowOff>
    </xdr:from>
    <xdr:to>
      <xdr:col>20</xdr:col>
      <xdr:colOff>720637</xdr:colOff>
      <xdr:row>51</xdr:row>
      <xdr:rowOff>159414</xdr:rowOff>
    </xdr:to>
    <xdr:sp macro="" textlink="">
      <xdr:nvSpPr>
        <xdr:cNvPr id="268" name="Ellipse 267">
          <a:extLst>
            <a:ext uri="{FF2B5EF4-FFF2-40B4-BE49-F238E27FC236}">
              <a16:creationId xmlns:a16="http://schemas.microsoft.com/office/drawing/2014/main" id="{BAFA6A3A-12DA-8745-B06B-C43475E695D4}"/>
            </a:ext>
          </a:extLst>
        </xdr:cNvPr>
        <xdr:cNvSpPr/>
      </xdr:nvSpPr>
      <xdr:spPr>
        <a:xfrm>
          <a:off x="16774888" y="9791094"/>
          <a:ext cx="709749" cy="73152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2400"/>
            <a:t>8</a:t>
          </a:r>
        </a:p>
      </xdr:txBody>
    </xdr:sp>
    <xdr:clientData/>
  </xdr:twoCellAnchor>
  <xdr:twoCellAnchor>
    <xdr:from>
      <xdr:col>19</xdr:col>
      <xdr:colOff>770768</xdr:colOff>
      <xdr:row>61</xdr:row>
      <xdr:rowOff>16329</xdr:rowOff>
    </xdr:from>
    <xdr:to>
      <xdr:col>20</xdr:col>
      <xdr:colOff>664089</xdr:colOff>
      <xdr:row>64</xdr:row>
      <xdr:rowOff>117082</xdr:rowOff>
    </xdr:to>
    <xdr:sp macro="" textlink="">
      <xdr:nvSpPr>
        <xdr:cNvPr id="269" name="Ellipse 268">
          <a:extLst>
            <a:ext uri="{FF2B5EF4-FFF2-40B4-BE49-F238E27FC236}">
              <a16:creationId xmlns:a16="http://schemas.microsoft.com/office/drawing/2014/main" id="{29FE8D30-BF5F-0441-A0AF-23EC052D5B8F}"/>
            </a:ext>
          </a:extLst>
        </xdr:cNvPr>
        <xdr:cNvSpPr/>
      </xdr:nvSpPr>
      <xdr:spPr>
        <a:xfrm>
          <a:off x="14804268" y="11636829"/>
          <a:ext cx="718821" cy="672253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2400"/>
            <a:t>13</a:t>
          </a:r>
        </a:p>
      </xdr:txBody>
    </xdr:sp>
    <xdr:clientData/>
  </xdr:twoCellAnchor>
  <xdr:twoCellAnchor>
    <xdr:from>
      <xdr:col>0</xdr:col>
      <xdr:colOff>0</xdr:colOff>
      <xdr:row>86</xdr:row>
      <xdr:rowOff>63500</xdr:rowOff>
    </xdr:from>
    <xdr:to>
      <xdr:col>4</xdr:col>
      <xdr:colOff>244420</xdr:colOff>
      <xdr:row>89</xdr:row>
      <xdr:rowOff>127000</xdr:rowOff>
    </xdr:to>
    <xdr:sp macro="" textlink="">
      <xdr:nvSpPr>
        <xdr:cNvPr id="82" name="Rectangle : coins arrondis 81">
          <a:extLst>
            <a:ext uri="{FF2B5EF4-FFF2-40B4-BE49-F238E27FC236}">
              <a16:creationId xmlns:a16="http://schemas.microsoft.com/office/drawing/2014/main" id="{B16D8EF0-AF78-724B-B7CE-67A7B72DF12E}"/>
            </a:ext>
          </a:extLst>
        </xdr:cNvPr>
        <xdr:cNvSpPr/>
      </xdr:nvSpPr>
      <xdr:spPr>
        <a:xfrm>
          <a:off x="0" y="16446500"/>
          <a:ext cx="3546420" cy="6350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tx1"/>
              </a:solidFill>
              <a:latin typeface="+mn-lt"/>
              <a:ea typeface="+mn-ea"/>
              <a:cs typeface="+mn-cs"/>
            </a:rPr>
            <a:t>CGO - DECRI</a:t>
          </a:r>
        </a:p>
      </xdr:txBody>
    </xdr:sp>
    <xdr:clientData/>
  </xdr:twoCellAnchor>
  <xdr:twoCellAnchor>
    <xdr:from>
      <xdr:col>4</xdr:col>
      <xdr:colOff>247650</xdr:colOff>
      <xdr:row>86</xdr:row>
      <xdr:rowOff>63500</xdr:rowOff>
    </xdr:from>
    <xdr:to>
      <xdr:col>20</xdr:col>
      <xdr:colOff>285750</xdr:colOff>
      <xdr:row>89</xdr:row>
      <xdr:rowOff>127000</xdr:rowOff>
    </xdr:to>
    <xdr:sp macro="" textlink="">
      <xdr:nvSpPr>
        <xdr:cNvPr id="83" name="Rectangle : coins arrondis 82">
          <a:extLst>
            <a:ext uri="{FF2B5EF4-FFF2-40B4-BE49-F238E27FC236}">
              <a16:creationId xmlns:a16="http://schemas.microsoft.com/office/drawing/2014/main" id="{F1212DC9-DD64-D94C-B955-56CA176D871D}"/>
            </a:ext>
          </a:extLst>
        </xdr:cNvPr>
        <xdr:cNvSpPr/>
      </xdr:nvSpPr>
      <xdr:spPr>
        <a:xfrm>
          <a:off x="3549650" y="16446500"/>
          <a:ext cx="11595100" cy="6350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tx1"/>
              </a:solidFill>
              <a:latin typeface="+mn-lt"/>
              <a:ea typeface="+mn-ea"/>
              <a:cs typeface="+mn-cs"/>
            </a:rPr>
            <a:t>CGO - CV - COGEN</a:t>
          </a:r>
          <a:r>
            <a:rPr lang="fr-FR" sz="18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fr-FR" sz="1800">
              <a:solidFill>
                <a:schemeClr val="tx1"/>
              </a:solidFill>
              <a:latin typeface="+mn-lt"/>
              <a:ea typeface="+mn-ea"/>
              <a:cs typeface="+mn-cs"/>
            </a:rPr>
            <a:t>BIOGAZ</a:t>
          </a:r>
        </a:p>
      </xdr:txBody>
    </xdr:sp>
    <xdr:clientData/>
  </xdr:twoCellAnchor>
  <xdr:twoCellAnchor>
    <xdr:from>
      <xdr:col>20</xdr:col>
      <xdr:colOff>304800</xdr:colOff>
      <xdr:row>86</xdr:row>
      <xdr:rowOff>63500</xdr:rowOff>
    </xdr:from>
    <xdr:to>
      <xdr:col>28</xdr:col>
      <xdr:colOff>304800</xdr:colOff>
      <xdr:row>89</xdr:row>
      <xdr:rowOff>127000</xdr:rowOff>
    </xdr:to>
    <xdr:sp macro="" textlink="">
      <xdr:nvSpPr>
        <xdr:cNvPr id="84" name="Rectangle : coins arrondis 83">
          <a:extLst>
            <a:ext uri="{FF2B5EF4-FFF2-40B4-BE49-F238E27FC236}">
              <a16:creationId xmlns:a16="http://schemas.microsoft.com/office/drawing/2014/main" id="{188AC28B-5A75-914E-9655-B28C409BB91E}"/>
            </a:ext>
          </a:extLst>
        </xdr:cNvPr>
        <xdr:cNvSpPr/>
      </xdr:nvSpPr>
      <xdr:spPr>
        <a:xfrm>
          <a:off x="17068800" y="17538700"/>
          <a:ext cx="6705600" cy="6731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tx1"/>
              </a:solidFill>
              <a:latin typeface="+mn-lt"/>
              <a:ea typeface="+mn-ea"/>
              <a:cs typeface="+mn-cs"/>
            </a:rPr>
            <a:t>CGO - LGO BIOMETHANE</a:t>
          </a:r>
        </a:p>
      </xdr:txBody>
    </xdr:sp>
    <xdr:clientData/>
  </xdr:twoCellAnchor>
  <xdr:twoCellAnchor>
    <xdr:from>
      <xdr:col>28</xdr:col>
      <xdr:colOff>431800</xdr:colOff>
      <xdr:row>86</xdr:row>
      <xdr:rowOff>73798</xdr:rowOff>
    </xdr:from>
    <xdr:to>
      <xdr:col>34</xdr:col>
      <xdr:colOff>414466</xdr:colOff>
      <xdr:row>89</xdr:row>
      <xdr:rowOff>137298</xdr:rowOff>
    </xdr:to>
    <xdr:sp macro="" textlink="">
      <xdr:nvSpPr>
        <xdr:cNvPr id="90" name="Rectangle : coins arrondis 89">
          <a:extLst>
            <a:ext uri="{FF2B5EF4-FFF2-40B4-BE49-F238E27FC236}">
              <a16:creationId xmlns:a16="http://schemas.microsoft.com/office/drawing/2014/main" id="{4D57E700-0A59-9C49-8043-AC58921A68A2}"/>
            </a:ext>
          </a:extLst>
        </xdr:cNvPr>
        <xdr:cNvSpPr/>
      </xdr:nvSpPr>
      <xdr:spPr>
        <a:xfrm>
          <a:off x="23901400" y="17548998"/>
          <a:ext cx="5011866" cy="6731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tx1"/>
              </a:solidFill>
              <a:latin typeface="+mn-lt"/>
              <a:ea typeface="+mn-ea"/>
              <a:cs typeface="+mn-cs"/>
            </a:rPr>
            <a:t>OCTROI CV &amp; LGO BIOMETHANE</a:t>
          </a:r>
        </a:p>
      </xdr:txBody>
    </xdr:sp>
    <xdr:clientData/>
  </xdr:twoCellAnchor>
  <xdr:twoCellAnchor>
    <xdr:from>
      <xdr:col>9</xdr:col>
      <xdr:colOff>341870</xdr:colOff>
      <xdr:row>26</xdr:row>
      <xdr:rowOff>67961</xdr:rowOff>
    </xdr:from>
    <xdr:to>
      <xdr:col>10</xdr:col>
      <xdr:colOff>235191</xdr:colOff>
      <xdr:row>29</xdr:row>
      <xdr:rowOff>189881</xdr:rowOff>
    </xdr:to>
    <xdr:sp macro="" textlink="">
      <xdr:nvSpPr>
        <xdr:cNvPr id="96" name="Ellipse 95">
          <a:extLst>
            <a:ext uri="{FF2B5EF4-FFF2-40B4-BE49-F238E27FC236}">
              <a16:creationId xmlns:a16="http://schemas.microsoft.com/office/drawing/2014/main" id="{985CBB42-B72F-E14F-8C14-EABBE1510720}"/>
            </a:ext>
          </a:extLst>
        </xdr:cNvPr>
        <xdr:cNvSpPr/>
      </xdr:nvSpPr>
      <xdr:spPr>
        <a:xfrm>
          <a:off x="7755924" y="5422556"/>
          <a:ext cx="717105" cy="739757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2400"/>
            <a:t>1</a:t>
          </a:r>
        </a:p>
      </xdr:txBody>
    </xdr:sp>
    <xdr:clientData/>
  </xdr:twoCellAnchor>
  <xdr:twoCellAnchor>
    <xdr:from>
      <xdr:col>14</xdr:col>
      <xdr:colOff>148284</xdr:colOff>
      <xdr:row>7</xdr:row>
      <xdr:rowOff>68648</xdr:rowOff>
    </xdr:from>
    <xdr:to>
      <xdr:col>14</xdr:col>
      <xdr:colOff>569971</xdr:colOff>
      <xdr:row>28</xdr:row>
      <xdr:rowOff>50800</xdr:rowOff>
    </xdr:to>
    <xdr:cxnSp macro="">
      <xdr:nvCxnSpPr>
        <xdr:cNvPr id="76" name="Connecteur en angle 75">
          <a:extLst>
            <a:ext uri="{FF2B5EF4-FFF2-40B4-BE49-F238E27FC236}">
              <a16:creationId xmlns:a16="http://schemas.microsoft.com/office/drawing/2014/main" id="{DB51E2DB-23CC-CD4D-8BF1-B6AD7C75F0A7}"/>
            </a:ext>
          </a:extLst>
        </xdr:cNvPr>
        <xdr:cNvCxnSpPr>
          <a:cxnSpLocks/>
          <a:stCxn id="5" idx="3"/>
          <a:endCxn id="79" idx="2"/>
        </xdr:cNvCxnSpPr>
      </xdr:nvCxnSpPr>
      <xdr:spPr>
        <a:xfrm flipV="1">
          <a:off x="11883084" y="1491048"/>
          <a:ext cx="421687" cy="4249352"/>
        </a:xfrm>
        <a:prstGeom prst="bentConnector2">
          <a:avLst/>
        </a:prstGeom>
        <a:ln w="63500">
          <a:solidFill>
            <a:schemeClr val="accent6">
              <a:lumMod val="60000"/>
              <a:lumOff val="40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530341</xdr:colOff>
      <xdr:row>1</xdr:row>
      <xdr:rowOff>154802</xdr:rowOff>
    </xdr:from>
    <xdr:to>
      <xdr:col>15</xdr:col>
      <xdr:colOff>609601</xdr:colOff>
      <xdr:row>7</xdr:row>
      <xdr:rowOff>68648</xdr:rowOff>
    </xdr:to>
    <xdr:sp macro="" textlink="">
      <xdr:nvSpPr>
        <xdr:cNvPr id="79" name="Rectangle : coins arrondis 78">
          <a:extLst>
            <a:ext uri="{FF2B5EF4-FFF2-40B4-BE49-F238E27FC236}">
              <a16:creationId xmlns:a16="http://schemas.microsoft.com/office/drawing/2014/main" id="{47FE400F-CD21-FE4D-A52F-A61346F0D8E5}"/>
            </a:ext>
          </a:extLst>
        </xdr:cNvPr>
        <xdr:cNvSpPr/>
      </xdr:nvSpPr>
      <xdr:spPr>
        <a:xfrm>
          <a:off x="11426941" y="358002"/>
          <a:ext cx="1755660" cy="1133046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Emission</a:t>
          </a:r>
        </a:p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TORCHERE</a:t>
          </a:r>
        </a:p>
      </xdr:txBody>
    </xdr:sp>
    <xdr:clientData/>
  </xdr:twoCellAnchor>
  <xdr:twoCellAnchor>
    <xdr:from>
      <xdr:col>5</xdr:col>
      <xdr:colOff>635000</xdr:colOff>
      <xdr:row>53</xdr:row>
      <xdr:rowOff>139700</xdr:rowOff>
    </xdr:from>
    <xdr:to>
      <xdr:col>7</xdr:col>
      <xdr:colOff>711200</xdr:colOff>
      <xdr:row>59</xdr:row>
      <xdr:rowOff>50800</xdr:rowOff>
    </xdr:to>
    <xdr:sp macro="" textlink="">
      <xdr:nvSpPr>
        <xdr:cNvPr id="102" name="Rectangle : coins arrondis 101">
          <a:extLst>
            <a:ext uri="{FF2B5EF4-FFF2-40B4-BE49-F238E27FC236}">
              <a16:creationId xmlns:a16="http://schemas.microsoft.com/office/drawing/2014/main" id="{F0468E26-1EB7-6F48-A39F-F97B97EBE6CD}"/>
            </a:ext>
          </a:extLst>
        </xdr:cNvPr>
        <xdr:cNvSpPr/>
      </xdr:nvSpPr>
      <xdr:spPr>
        <a:xfrm>
          <a:off x="4826000" y="10909300"/>
          <a:ext cx="1752600" cy="1130300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CHAUDIERE APPOINT</a:t>
          </a:r>
        </a:p>
      </xdr:txBody>
    </xdr:sp>
    <xdr:clientData/>
  </xdr:twoCellAnchor>
  <xdr:twoCellAnchor>
    <xdr:from>
      <xdr:col>6</xdr:col>
      <xdr:colOff>673100</xdr:colOff>
      <xdr:row>43</xdr:row>
      <xdr:rowOff>76200</xdr:rowOff>
    </xdr:from>
    <xdr:to>
      <xdr:col>6</xdr:col>
      <xdr:colOff>680342</xdr:colOff>
      <xdr:row>53</xdr:row>
      <xdr:rowOff>139700</xdr:rowOff>
    </xdr:to>
    <xdr:cxnSp macro="">
      <xdr:nvCxnSpPr>
        <xdr:cNvPr id="113" name="Connecteur en angle 112">
          <a:extLst>
            <a:ext uri="{FF2B5EF4-FFF2-40B4-BE49-F238E27FC236}">
              <a16:creationId xmlns:a16="http://schemas.microsoft.com/office/drawing/2014/main" id="{CEEDE962-5CF6-C54C-8F73-F297A151D600}"/>
            </a:ext>
          </a:extLst>
        </xdr:cNvPr>
        <xdr:cNvCxnSpPr>
          <a:stCxn id="102" idx="0"/>
          <a:endCxn id="150" idx="2"/>
        </xdr:cNvCxnSpPr>
      </xdr:nvCxnSpPr>
      <xdr:spPr>
        <a:xfrm rot="5400000" flipH="1" flipV="1">
          <a:off x="4658171" y="9857929"/>
          <a:ext cx="2095500" cy="7242"/>
        </a:xfrm>
        <a:prstGeom prst="bentConnector3">
          <a:avLst>
            <a:gd name="adj1" fmla="val 50000"/>
          </a:avLst>
        </a:prstGeom>
        <a:ln w="63500">
          <a:solidFill>
            <a:srgbClr val="FF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203200</xdr:colOff>
      <xdr:row>19</xdr:row>
      <xdr:rowOff>101600</xdr:rowOff>
    </xdr:from>
    <xdr:to>
      <xdr:col>15</xdr:col>
      <xdr:colOff>96520</xdr:colOff>
      <xdr:row>23</xdr:row>
      <xdr:rowOff>20320</xdr:rowOff>
    </xdr:to>
    <xdr:sp macro="" textlink="">
      <xdr:nvSpPr>
        <xdr:cNvPr id="122" name="Ellipse 121">
          <a:extLst>
            <a:ext uri="{FF2B5EF4-FFF2-40B4-BE49-F238E27FC236}">
              <a16:creationId xmlns:a16="http://schemas.microsoft.com/office/drawing/2014/main" id="{18799863-2798-A44A-8AD1-AAEFAA7FED02}"/>
            </a:ext>
          </a:extLst>
        </xdr:cNvPr>
        <xdr:cNvSpPr/>
      </xdr:nvSpPr>
      <xdr:spPr>
        <a:xfrm>
          <a:off x="11938000" y="3962400"/>
          <a:ext cx="731520" cy="73152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2400">
              <a:latin typeface="+mn-lt"/>
            </a:rPr>
            <a:t>2</a:t>
          </a:r>
        </a:p>
      </xdr:txBody>
    </xdr:sp>
    <xdr:clientData/>
  </xdr:twoCellAnchor>
  <xdr:twoCellAnchor>
    <xdr:from>
      <xdr:col>17</xdr:col>
      <xdr:colOff>656468</xdr:colOff>
      <xdr:row>56</xdr:row>
      <xdr:rowOff>3629</xdr:rowOff>
    </xdr:from>
    <xdr:to>
      <xdr:col>18</xdr:col>
      <xdr:colOff>549789</xdr:colOff>
      <xdr:row>59</xdr:row>
      <xdr:rowOff>104382</xdr:rowOff>
    </xdr:to>
    <xdr:sp macro="" textlink="">
      <xdr:nvSpPr>
        <xdr:cNvPr id="125" name="Ellipse 124">
          <a:extLst>
            <a:ext uri="{FF2B5EF4-FFF2-40B4-BE49-F238E27FC236}">
              <a16:creationId xmlns:a16="http://schemas.microsoft.com/office/drawing/2014/main" id="{CBCAAB72-9ABE-E44C-8140-77AFB2B9B81B}"/>
            </a:ext>
          </a:extLst>
        </xdr:cNvPr>
        <xdr:cNvSpPr/>
      </xdr:nvSpPr>
      <xdr:spPr>
        <a:xfrm>
          <a:off x="14905868" y="11382829"/>
          <a:ext cx="731521" cy="710353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2400"/>
            <a:t>11</a:t>
          </a:r>
        </a:p>
      </xdr:txBody>
    </xdr:sp>
    <xdr:clientData/>
  </xdr:twoCellAnchor>
  <xdr:twoCellAnchor>
    <xdr:from>
      <xdr:col>15</xdr:col>
      <xdr:colOff>478668</xdr:colOff>
      <xdr:row>60</xdr:row>
      <xdr:rowOff>181429</xdr:rowOff>
    </xdr:from>
    <xdr:to>
      <xdr:col>16</xdr:col>
      <xdr:colOff>371989</xdr:colOff>
      <xdr:row>64</xdr:row>
      <xdr:rowOff>78982</xdr:rowOff>
    </xdr:to>
    <xdr:sp macro="" textlink="">
      <xdr:nvSpPr>
        <xdr:cNvPr id="126" name="Ellipse 125">
          <a:extLst>
            <a:ext uri="{FF2B5EF4-FFF2-40B4-BE49-F238E27FC236}">
              <a16:creationId xmlns:a16="http://schemas.microsoft.com/office/drawing/2014/main" id="{5696BF21-3942-9D48-982C-ED792D911F84}"/>
            </a:ext>
          </a:extLst>
        </xdr:cNvPr>
        <xdr:cNvSpPr/>
      </xdr:nvSpPr>
      <xdr:spPr>
        <a:xfrm>
          <a:off x="13051668" y="12373429"/>
          <a:ext cx="731521" cy="710353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2400"/>
            <a:t>12</a:t>
          </a:r>
        </a:p>
      </xdr:txBody>
    </xdr:sp>
    <xdr:clientData/>
  </xdr:twoCellAnchor>
  <xdr:twoCellAnchor>
    <xdr:from>
      <xdr:col>17</xdr:col>
      <xdr:colOff>711202</xdr:colOff>
      <xdr:row>40</xdr:row>
      <xdr:rowOff>164494</xdr:rowOff>
    </xdr:from>
    <xdr:to>
      <xdr:col>18</xdr:col>
      <xdr:colOff>582751</xdr:colOff>
      <xdr:row>44</xdr:row>
      <xdr:rowOff>83214</xdr:rowOff>
    </xdr:to>
    <xdr:sp macro="" textlink="">
      <xdr:nvSpPr>
        <xdr:cNvPr id="128" name="Ellipse 127">
          <a:extLst>
            <a:ext uri="{FF2B5EF4-FFF2-40B4-BE49-F238E27FC236}">
              <a16:creationId xmlns:a16="http://schemas.microsoft.com/office/drawing/2014/main" id="{C23DEFA8-3E66-974A-80A9-029A37F73115}"/>
            </a:ext>
          </a:extLst>
        </xdr:cNvPr>
        <xdr:cNvSpPr/>
      </xdr:nvSpPr>
      <xdr:spPr>
        <a:xfrm>
          <a:off x="14960602" y="8292494"/>
          <a:ext cx="709749" cy="73152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2400"/>
            <a:t>7</a:t>
          </a:r>
        </a:p>
      </xdr:txBody>
    </xdr:sp>
    <xdr:clientData/>
  </xdr:twoCellAnchor>
  <xdr:twoCellAnchor>
    <xdr:from>
      <xdr:col>24</xdr:col>
      <xdr:colOff>639837</xdr:colOff>
      <xdr:row>54</xdr:row>
      <xdr:rowOff>127000</xdr:rowOff>
    </xdr:from>
    <xdr:to>
      <xdr:col>25</xdr:col>
      <xdr:colOff>511386</xdr:colOff>
      <xdr:row>58</xdr:row>
      <xdr:rowOff>45720</xdr:rowOff>
    </xdr:to>
    <xdr:sp macro="" textlink="">
      <xdr:nvSpPr>
        <xdr:cNvPr id="129" name="Ellipse 128">
          <a:extLst>
            <a:ext uri="{FF2B5EF4-FFF2-40B4-BE49-F238E27FC236}">
              <a16:creationId xmlns:a16="http://schemas.microsoft.com/office/drawing/2014/main" id="{7ABBEE5A-9347-7D45-8063-B0B179C6F8E2}"/>
            </a:ext>
          </a:extLst>
        </xdr:cNvPr>
        <xdr:cNvSpPr/>
      </xdr:nvSpPr>
      <xdr:spPr>
        <a:xfrm>
          <a:off x="20756637" y="11099800"/>
          <a:ext cx="709749" cy="73152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2400"/>
            <a:t>14</a:t>
          </a:r>
        </a:p>
      </xdr:txBody>
    </xdr:sp>
    <xdr:clientData/>
  </xdr:twoCellAnchor>
  <xdr:twoCellAnchor>
    <xdr:from>
      <xdr:col>22</xdr:col>
      <xdr:colOff>563637</xdr:colOff>
      <xdr:row>43</xdr:row>
      <xdr:rowOff>25400</xdr:rowOff>
    </xdr:from>
    <xdr:to>
      <xdr:col>23</xdr:col>
      <xdr:colOff>435186</xdr:colOff>
      <xdr:row>46</xdr:row>
      <xdr:rowOff>147320</xdr:rowOff>
    </xdr:to>
    <xdr:sp macro="" textlink="">
      <xdr:nvSpPr>
        <xdr:cNvPr id="131" name="Ellipse 130">
          <a:extLst>
            <a:ext uri="{FF2B5EF4-FFF2-40B4-BE49-F238E27FC236}">
              <a16:creationId xmlns:a16="http://schemas.microsoft.com/office/drawing/2014/main" id="{005CEE1B-94A6-9043-9172-ED11385A6589}"/>
            </a:ext>
          </a:extLst>
        </xdr:cNvPr>
        <xdr:cNvSpPr/>
      </xdr:nvSpPr>
      <xdr:spPr>
        <a:xfrm>
          <a:off x="19004037" y="8763000"/>
          <a:ext cx="709749" cy="73152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2400"/>
            <a:t>9</a:t>
          </a:r>
        </a:p>
      </xdr:txBody>
    </xdr:sp>
    <xdr:clientData/>
  </xdr:twoCellAnchor>
  <xdr:twoCellAnchor>
    <xdr:from>
      <xdr:col>9</xdr:col>
      <xdr:colOff>685801</xdr:colOff>
      <xdr:row>1</xdr:row>
      <xdr:rowOff>177800</xdr:rowOff>
    </xdr:from>
    <xdr:to>
      <xdr:col>12</xdr:col>
      <xdr:colOff>406401</xdr:colOff>
      <xdr:row>7</xdr:row>
      <xdr:rowOff>76200</xdr:rowOff>
    </xdr:to>
    <xdr:sp macro="" textlink="">
      <xdr:nvSpPr>
        <xdr:cNvPr id="193" name="Rectangle : coins arrondis 192">
          <a:extLst>
            <a:ext uri="{FF2B5EF4-FFF2-40B4-BE49-F238E27FC236}">
              <a16:creationId xmlns:a16="http://schemas.microsoft.com/office/drawing/2014/main" id="{089576B8-4173-6F41-B8C5-1DE22B263140}"/>
            </a:ext>
          </a:extLst>
        </xdr:cNvPr>
        <xdr:cNvSpPr/>
      </xdr:nvSpPr>
      <xdr:spPr>
        <a:xfrm>
          <a:off x="8229601" y="381000"/>
          <a:ext cx="2235200" cy="1117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FR" sz="1800"/>
            <a:t>Emission </a:t>
          </a:r>
        </a:p>
        <a:p>
          <a:pPr algn="ctr"/>
          <a:r>
            <a:rPr lang="fr-FR" sz="1800"/>
            <a:t>PERTES/FUITES </a:t>
          </a:r>
        </a:p>
      </xdr:txBody>
    </xdr:sp>
    <xdr:clientData/>
  </xdr:twoCellAnchor>
  <xdr:twoCellAnchor>
    <xdr:from>
      <xdr:col>8</xdr:col>
      <xdr:colOff>127003</xdr:colOff>
      <xdr:row>7</xdr:row>
      <xdr:rowOff>76200</xdr:rowOff>
    </xdr:from>
    <xdr:to>
      <xdr:col>11</xdr:col>
      <xdr:colOff>127001</xdr:colOff>
      <xdr:row>25</xdr:row>
      <xdr:rowOff>0</xdr:rowOff>
    </xdr:to>
    <xdr:cxnSp macro="">
      <xdr:nvCxnSpPr>
        <xdr:cNvPr id="194" name="Connecteur en angle 193">
          <a:extLst>
            <a:ext uri="{FF2B5EF4-FFF2-40B4-BE49-F238E27FC236}">
              <a16:creationId xmlns:a16="http://schemas.microsoft.com/office/drawing/2014/main" id="{4F40513A-6837-2C40-A345-506AA844E0FA}"/>
            </a:ext>
          </a:extLst>
        </xdr:cNvPr>
        <xdr:cNvCxnSpPr>
          <a:endCxn id="193" idx="2"/>
        </xdr:cNvCxnSpPr>
      </xdr:nvCxnSpPr>
      <xdr:spPr>
        <a:xfrm rot="5400000" flipH="1" flipV="1">
          <a:off x="6299202" y="2032001"/>
          <a:ext cx="3581400" cy="2514598"/>
        </a:xfrm>
        <a:prstGeom prst="bentConnector3">
          <a:avLst>
            <a:gd name="adj1" fmla="val 71277"/>
          </a:avLst>
        </a:prstGeom>
        <a:ln w="63500">
          <a:solidFill>
            <a:schemeClr val="accent6">
              <a:lumMod val="60000"/>
              <a:lumOff val="40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558800</xdr:colOff>
      <xdr:row>9</xdr:row>
      <xdr:rowOff>127000</xdr:rowOff>
    </xdr:from>
    <xdr:to>
      <xdr:col>18</xdr:col>
      <xdr:colOff>101600</xdr:colOff>
      <xdr:row>84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5A5C86D-6355-054C-B4DC-164023BD3F88}"/>
            </a:ext>
          </a:extLst>
        </xdr:cNvPr>
        <xdr:cNvSpPr/>
      </xdr:nvSpPr>
      <xdr:spPr>
        <a:xfrm>
          <a:off x="3860800" y="1955800"/>
          <a:ext cx="11099800" cy="15113000"/>
        </a:xfrm>
        <a:prstGeom prst="rect">
          <a:avLst/>
        </a:prstGeom>
        <a:solidFill>
          <a:schemeClr val="accent3">
            <a:lumMod val="20000"/>
            <a:lumOff val="80000"/>
            <a:alpha val="34000"/>
          </a:schemeClr>
        </a:solidFill>
        <a:ln>
          <a:solidFill>
            <a:schemeClr val="bg2">
              <a:lumMod val="9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ETu</a:t>
          </a:r>
        </a:p>
      </xdr:txBody>
    </xdr:sp>
    <xdr:clientData/>
  </xdr:twoCellAnchor>
  <xdr:twoCellAnchor>
    <xdr:from>
      <xdr:col>4</xdr:col>
      <xdr:colOff>800100</xdr:colOff>
      <xdr:row>25</xdr:row>
      <xdr:rowOff>101600</xdr:rowOff>
    </xdr:from>
    <xdr:to>
      <xdr:col>8</xdr:col>
      <xdr:colOff>546100</xdr:colOff>
      <xdr:row>31</xdr:row>
      <xdr:rowOff>12700</xdr:rowOff>
    </xdr:to>
    <xdr:sp macro="" textlink="">
      <xdr:nvSpPr>
        <xdr:cNvPr id="5" name="Rectangle : coins arrondis 4">
          <a:extLst>
            <a:ext uri="{FF2B5EF4-FFF2-40B4-BE49-F238E27FC236}">
              <a16:creationId xmlns:a16="http://schemas.microsoft.com/office/drawing/2014/main" id="{0B368312-F591-7144-B450-DC0A30F371F8}"/>
            </a:ext>
          </a:extLst>
        </xdr:cNvPr>
        <xdr:cNvSpPr/>
      </xdr:nvSpPr>
      <xdr:spPr>
        <a:xfrm>
          <a:off x="4102100" y="5181600"/>
          <a:ext cx="3048000" cy="1130300"/>
        </a:xfrm>
        <a:prstGeom prst="roundRect">
          <a:avLst/>
        </a:prstGeom>
        <a:solidFill>
          <a:schemeClr val="accent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FR" sz="1800"/>
            <a:t>DIGESTEUR</a:t>
          </a:r>
        </a:p>
      </xdr:txBody>
    </xdr:sp>
    <xdr:clientData/>
  </xdr:twoCellAnchor>
  <xdr:twoCellAnchor>
    <xdr:from>
      <xdr:col>0</xdr:col>
      <xdr:colOff>266700</xdr:colOff>
      <xdr:row>25</xdr:row>
      <xdr:rowOff>101600</xdr:rowOff>
    </xdr:from>
    <xdr:to>
      <xdr:col>4</xdr:col>
      <xdr:colOff>12700</xdr:colOff>
      <xdr:row>31</xdr:row>
      <xdr:rowOff>0</xdr:rowOff>
    </xdr:to>
    <xdr:sp macro="" textlink="">
      <xdr:nvSpPr>
        <xdr:cNvPr id="6" name="Rectangle : coins arrondis 5">
          <a:extLst>
            <a:ext uri="{FF2B5EF4-FFF2-40B4-BE49-F238E27FC236}">
              <a16:creationId xmlns:a16="http://schemas.microsoft.com/office/drawing/2014/main" id="{CCD3B0F8-0CD9-5040-A596-F23E821A3CBC}"/>
            </a:ext>
          </a:extLst>
        </xdr:cNvPr>
        <xdr:cNvSpPr/>
      </xdr:nvSpPr>
      <xdr:spPr>
        <a:xfrm>
          <a:off x="266700" y="5181600"/>
          <a:ext cx="3048000" cy="1117600"/>
        </a:xfrm>
        <a:prstGeom prst="round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FR" sz="1800"/>
            <a:t>INTRANTS</a:t>
          </a:r>
        </a:p>
        <a:p>
          <a:pPr algn="ctr"/>
          <a:r>
            <a:rPr lang="fr-FR" sz="1800"/>
            <a:t>C1</a:t>
          </a:r>
          <a:r>
            <a:rPr lang="fr-FR" sz="1800" baseline="0"/>
            <a:t> </a:t>
          </a:r>
          <a:r>
            <a:rPr lang="fr-FR" sz="1800"/>
            <a:t>kgCO2/MWhp</a:t>
          </a:r>
        </a:p>
        <a:p>
          <a:pPr algn="ctr"/>
          <a:r>
            <a:rPr lang="fr-FR" sz="1800"/>
            <a:t>Ee1 MWhp</a:t>
          </a:r>
        </a:p>
      </xdr:txBody>
    </xdr:sp>
    <xdr:clientData/>
  </xdr:twoCellAnchor>
  <xdr:twoCellAnchor>
    <xdr:from>
      <xdr:col>9</xdr:col>
      <xdr:colOff>406400</xdr:colOff>
      <xdr:row>25</xdr:row>
      <xdr:rowOff>50800</xdr:rowOff>
    </xdr:from>
    <xdr:to>
      <xdr:col>12</xdr:col>
      <xdr:colOff>635000</xdr:colOff>
      <xdr:row>31</xdr:row>
      <xdr:rowOff>50800</xdr:rowOff>
    </xdr:to>
    <xdr:sp macro="" textlink="">
      <xdr:nvSpPr>
        <xdr:cNvPr id="7" name="Rectangle : coins arrondis 6">
          <a:extLst>
            <a:ext uri="{FF2B5EF4-FFF2-40B4-BE49-F238E27FC236}">
              <a16:creationId xmlns:a16="http://schemas.microsoft.com/office/drawing/2014/main" id="{2DD719EE-EF77-534A-A3EF-B6FF49999A48}"/>
            </a:ext>
          </a:extLst>
        </xdr:cNvPr>
        <xdr:cNvSpPr/>
      </xdr:nvSpPr>
      <xdr:spPr>
        <a:xfrm>
          <a:off x="7835900" y="5130800"/>
          <a:ext cx="2705100" cy="1219200"/>
        </a:xfrm>
        <a:prstGeom prst="round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FR" sz="1800"/>
            <a:t>BIOGAZ</a:t>
          </a:r>
        </a:p>
        <a:p>
          <a:pPr algn="ctr"/>
          <a:r>
            <a:rPr lang="fr-FR" sz="1800"/>
            <a:t>C3</a:t>
          </a:r>
          <a:r>
            <a:rPr lang="fr-FR" sz="1800" baseline="0"/>
            <a:t> </a:t>
          </a:r>
          <a:r>
            <a:rPr lang="fr-FR" sz="1800"/>
            <a:t>kgCO2/MWhp</a:t>
          </a:r>
        </a:p>
        <a:p>
          <a:pPr algn="ctr"/>
          <a:r>
            <a:rPr lang="fr-FR" sz="1800"/>
            <a:t>Ee2 MWhp</a:t>
          </a:r>
        </a:p>
      </xdr:txBody>
    </xdr:sp>
    <xdr:clientData/>
  </xdr:twoCellAnchor>
  <xdr:twoCellAnchor>
    <xdr:from>
      <xdr:col>14</xdr:col>
      <xdr:colOff>736600</xdr:colOff>
      <xdr:row>47</xdr:row>
      <xdr:rowOff>64391</xdr:rowOff>
    </xdr:from>
    <xdr:to>
      <xdr:col>17</xdr:col>
      <xdr:colOff>502652</xdr:colOff>
      <xdr:row>52</xdr:row>
      <xdr:rowOff>176018</xdr:rowOff>
    </xdr:to>
    <xdr:sp macro="" textlink="">
      <xdr:nvSpPr>
        <xdr:cNvPr id="8" name="Rectangle : coins arrondis 7">
          <a:extLst>
            <a:ext uri="{FF2B5EF4-FFF2-40B4-BE49-F238E27FC236}">
              <a16:creationId xmlns:a16="http://schemas.microsoft.com/office/drawing/2014/main" id="{207EC720-141F-1E4E-B1AA-A94A241CCA34}"/>
            </a:ext>
          </a:extLst>
        </xdr:cNvPr>
        <xdr:cNvSpPr/>
      </xdr:nvSpPr>
      <xdr:spPr>
        <a:xfrm>
          <a:off x="12293600" y="9614791"/>
          <a:ext cx="2242552" cy="1127627"/>
        </a:xfrm>
        <a:prstGeom prst="roundRect">
          <a:avLst/>
        </a:prstGeom>
        <a:solidFill>
          <a:schemeClr val="accent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CHP </a:t>
          </a:r>
        </a:p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aE - aQ</a:t>
          </a:r>
        </a:p>
      </xdr:txBody>
    </xdr:sp>
    <xdr:clientData/>
  </xdr:twoCellAnchor>
  <xdr:twoCellAnchor>
    <xdr:from>
      <xdr:col>4</xdr:col>
      <xdr:colOff>815919</xdr:colOff>
      <xdr:row>69</xdr:row>
      <xdr:rowOff>114300</xdr:rowOff>
    </xdr:from>
    <xdr:to>
      <xdr:col>8</xdr:col>
      <xdr:colOff>533400</xdr:colOff>
      <xdr:row>75</xdr:row>
      <xdr:rowOff>25400</xdr:rowOff>
    </xdr:to>
    <xdr:sp macro="" textlink="">
      <xdr:nvSpPr>
        <xdr:cNvPr id="11" name="Rectangle : coins arrondis 10">
          <a:extLst>
            <a:ext uri="{FF2B5EF4-FFF2-40B4-BE49-F238E27FC236}">
              <a16:creationId xmlns:a16="http://schemas.microsoft.com/office/drawing/2014/main" id="{0F6E30F2-B1B6-B147-8AC5-A4C6B9C55BF2}"/>
            </a:ext>
          </a:extLst>
        </xdr:cNvPr>
        <xdr:cNvSpPr/>
      </xdr:nvSpPr>
      <xdr:spPr>
        <a:xfrm>
          <a:off x="4117919" y="14135100"/>
          <a:ext cx="3019481" cy="1130300"/>
        </a:xfrm>
        <a:prstGeom prst="roundRect">
          <a:avLst/>
        </a:prstGeom>
        <a:solidFill>
          <a:schemeClr val="accent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CHAUDIERE</a:t>
          </a:r>
        </a:p>
        <a:p>
          <a:pPr marL="0" indent="0" algn="ctr"/>
          <a:r>
            <a:rPr lang="fr-FR" sz="1800">
              <a:solidFill>
                <a:schemeClr val="lt1"/>
              </a:solidFill>
              <a:latin typeface="Symbol" pitchFamily="2" charset="2"/>
              <a:ea typeface="+mn-ea"/>
              <a:cs typeface="+mn-cs"/>
            </a:rPr>
            <a:t>h</a:t>
          </a:r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Q</a:t>
          </a:r>
        </a:p>
      </xdr:txBody>
    </xdr:sp>
    <xdr:clientData/>
  </xdr:twoCellAnchor>
  <xdr:twoCellAnchor>
    <xdr:from>
      <xdr:col>0</xdr:col>
      <xdr:colOff>314605</xdr:colOff>
      <xdr:row>69</xdr:row>
      <xdr:rowOff>50800</xdr:rowOff>
    </xdr:from>
    <xdr:to>
      <xdr:col>4</xdr:col>
      <xdr:colOff>47905</xdr:colOff>
      <xdr:row>75</xdr:row>
      <xdr:rowOff>76200</xdr:rowOff>
    </xdr:to>
    <xdr:sp macro="" textlink="">
      <xdr:nvSpPr>
        <xdr:cNvPr id="12" name="Rectangle : coins arrondis 11">
          <a:extLst>
            <a:ext uri="{FF2B5EF4-FFF2-40B4-BE49-F238E27FC236}">
              <a16:creationId xmlns:a16="http://schemas.microsoft.com/office/drawing/2014/main" id="{11E297AC-3FBB-4E4E-9D93-C8B39E6BACB0}"/>
            </a:ext>
          </a:extLst>
        </xdr:cNvPr>
        <xdr:cNvSpPr/>
      </xdr:nvSpPr>
      <xdr:spPr>
        <a:xfrm>
          <a:off x="314605" y="14071600"/>
          <a:ext cx="3035300" cy="1244600"/>
        </a:xfrm>
        <a:prstGeom prst="round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FR" sz="1800"/>
            <a:t>INTRANTS</a:t>
          </a:r>
        </a:p>
        <a:p>
          <a:pPr algn="ctr"/>
          <a:r>
            <a:rPr lang="fr-FR" sz="1800"/>
            <a:t>C2</a:t>
          </a:r>
          <a:r>
            <a:rPr lang="fr-FR" sz="1800" baseline="0"/>
            <a:t> </a:t>
          </a:r>
          <a:r>
            <a:rPr lang="fr-FR" sz="1800"/>
            <a:t>kgCO2/MWhp</a:t>
          </a:r>
        </a:p>
        <a:p>
          <a:pPr algn="ctr"/>
          <a:r>
            <a:rPr lang="fr-FR" sz="1800"/>
            <a:t>Ee1' MWhp</a:t>
          </a:r>
        </a:p>
      </xdr:txBody>
    </xdr:sp>
    <xdr:clientData/>
  </xdr:twoCellAnchor>
  <xdr:twoCellAnchor>
    <xdr:from>
      <xdr:col>6</xdr:col>
      <xdr:colOff>673100</xdr:colOff>
      <xdr:row>31</xdr:row>
      <xdr:rowOff>12700</xdr:rowOff>
    </xdr:from>
    <xdr:to>
      <xdr:col>6</xdr:col>
      <xdr:colOff>680342</xdr:colOff>
      <xdr:row>61</xdr:row>
      <xdr:rowOff>76200</xdr:rowOff>
    </xdr:to>
    <xdr:cxnSp macro="">
      <xdr:nvCxnSpPr>
        <xdr:cNvPr id="13" name="Connecteur en angle 12">
          <a:extLst>
            <a:ext uri="{FF2B5EF4-FFF2-40B4-BE49-F238E27FC236}">
              <a16:creationId xmlns:a16="http://schemas.microsoft.com/office/drawing/2014/main" id="{B720904D-8B45-D546-8E89-444FA56DBE34}"/>
            </a:ext>
          </a:extLst>
        </xdr:cNvPr>
        <xdr:cNvCxnSpPr>
          <a:stCxn id="57" idx="0"/>
          <a:endCxn id="5" idx="2"/>
        </xdr:cNvCxnSpPr>
      </xdr:nvCxnSpPr>
      <xdr:spPr>
        <a:xfrm rot="16200000" flipV="1">
          <a:off x="2549971" y="9388029"/>
          <a:ext cx="6159500" cy="7242"/>
        </a:xfrm>
        <a:prstGeom prst="bentConnector3">
          <a:avLst>
            <a:gd name="adj1" fmla="val 50000"/>
          </a:avLst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</xdr:colOff>
      <xdr:row>28</xdr:row>
      <xdr:rowOff>50800</xdr:rowOff>
    </xdr:from>
    <xdr:to>
      <xdr:col>4</xdr:col>
      <xdr:colOff>800100</xdr:colOff>
      <xdr:row>28</xdr:row>
      <xdr:rowOff>57150</xdr:rowOff>
    </xdr:to>
    <xdr:cxnSp macro="">
      <xdr:nvCxnSpPr>
        <xdr:cNvPr id="14" name="Connecteur en angle 13">
          <a:extLst>
            <a:ext uri="{FF2B5EF4-FFF2-40B4-BE49-F238E27FC236}">
              <a16:creationId xmlns:a16="http://schemas.microsoft.com/office/drawing/2014/main" id="{0131FA84-22E3-F14D-ABFF-35E5AE4828F8}"/>
            </a:ext>
          </a:extLst>
        </xdr:cNvPr>
        <xdr:cNvCxnSpPr>
          <a:stCxn id="6" idx="3"/>
          <a:endCxn id="5" idx="1"/>
        </xdr:cNvCxnSpPr>
      </xdr:nvCxnSpPr>
      <xdr:spPr>
        <a:xfrm>
          <a:off x="3314700" y="5740400"/>
          <a:ext cx="787400" cy="6350"/>
        </a:xfrm>
        <a:prstGeom prst="bentConnector3">
          <a:avLst>
            <a:gd name="adj1" fmla="val 50000"/>
          </a:avLst>
        </a:prstGeom>
        <a:ln w="6350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47905</xdr:colOff>
      <xdr:row>72</xdr:row>
      <xdr:rowOff>63500</xdr:rowOff>
    </xdr:from>
    <xdr:to>
      <xdr:col>4</xdr:col>
      <xdr:colOff>815919</xdr:colOff>
      <xdr:row>72</xdr:row>
      <xdr:rowOff>69850</xdr:rowOff>
    </xdr:to>
    <xdr:cxnSp macro="">
      <xdr:nvCxnSpPr>
        <xdr:cNvPr id="15" name="Connecteur en angle 14">
          <a:extLst>
            <a:ext uri="{FF2B5EF4-FFF2-40B4-BE49-F238E27FC236}">
              <a16:creationId xmlns:a16="http://schemas.microsoft.com/office/drawing/2014/main" id="{B609FE19-F5A7-494D-AC2C-E15189D9BA01}"/>
            </a:ext>
          </a:extLst>
        </xdr:cNvPr>
        <xdr:cNvCxnSpPr>
          <a:stCxn id="12" idx="3"/>
          <a:endCxn id="11" idx="1"/>
        </xdr:cNvCxnSpPr>
      </xdr:nvCxnSpPr>
      <xdr:spPr>
        <a:xfrm>
          <a:off x="3349905" y="14693900"/>
          <a:ext cx="768014" cy="6350"/>
        </a:xfrm>
        <a:prstGeom prst="bentConnector3">
          <a:avLst>
            <a:gd name="adj1" fmla="val 50000"/>
          </a:avLst>
        </a:prstGeom>
        <a:ln w="6350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546100</xdr:colOff>
      <xdr:row>28</xdr:row>
      <xdr:rowOff>50800</xdr:rowOff>
    </xdr:from>
    <xdr:to>
      <xdr:col>9</xdr:col>
      <xdr:colOff>406400</xdr:colOff>
      <xdr:row>28</xdr:row>
      <xdr:rowOff>57150</xdr:rowOff>
    </xdr:to>
    <xdr:cxnSp macro="">
      <xdr:nvCxnSpPr>
        <xdr:cNvPr id="16" name="Connecteur en angle 15">
          <a:extLst>
            <a:ext uri="{FF2B5EF4-FFF2-40B4-BE49-F238E27FC236}">
              <a16:creationId xmlns:a16="http://schemas.microsoft.com/office/drawing/2014/main" id="{842CE120-9183-A34A-9663-7D897757A8DB}"/>
            </a:ext>
          </a:extLst>
        </xdr:cNvPr>
        <xdr:cNvCxnSpPr>
          <a:stCxn id="5" idx="3"/>
          <a:endCxn id="7" idx="1"/>
        </xdr:cNvCxnSpPr>
      </xdr:nvCxnSpPr>
      <xdr:spPr>
        <a:xfrm flipV="1">
          <a:off x="7150100" y="5740400"/>
          <a:ext cx="685800" cy="6350"/>
        </a:xfrm>
        <a:prstGeom prst="bentConnector3">
          <a:avLst>
            <a:gd name="adj1" fmla="val 50000"/>
          </a:avLst>
        </a:prstGeom>
        <a:ln w="635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635000</xdr:colOff>
      <xdr:row>28</xdr:row>
      <xdr:rowOff>50800</xdr:rowOff>
    </xdr:from>
    <xdr:to>
      <xdr:col>14</xdr:col>
      <xdr:colOff>736600</xdr:colOff>
      <xdr:row>50</xdr:row>
      <xdr:rowOff>18605</xdr:rowOff>
    </xdr:to>
    <xdr:cxnSp macro="">
      <xdr:nvCxnSpPr>
        <xdr:cNvPr id="18" name="Connecteur en angle 17">
          <a:extLst>
            <a:ext uri="{FF2B5EF4-FFF2-40B4-BE49-F238E27FC236}">
              <a16:creationId xmlns:a16="http://schemas.microsoft.com/office/drawing/2014/main" id="{A73D3C70-7343-1445-AC8B-2C970FEFD8D3}"/>
            </a:ext>
          </a:extLst>
        </xdr:cNvPr>
        <xdr:cNvCxnSpPr>
          <a:stCxn id="7" idx="3"/>
          <a:endCxn id="8" idx="1"/>
        </xdr:cNvCxnSpPr>
      </xdr:nvCxnSpPr>
      <xdr:spPr>
        <a:xfrm>
          <a:off x="10541000" y="5740400"/>
          <a:ext cx="1752600" cy="4438205"/>
        </a:xfrm>
        <a:prstGeom prst="bentConnector3">
          <a:avLst>
            <a:gd name="adj1" fmla="val 24286"/>
          </a:avLst>
        </a:prstGeom>
        <a:ln w="635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200525</xdr:colOff>
      <xdr:row>52</xdr:row>
      <xdr:rowOff>176018</xdr:rowOff>
    </xdr:from>
    <xdr:to>
      <xdr:col>22</xdr:col>
      <xdr:colOff>87116</xdr:colOff>
      <xdr:row>63</xdr:row>
      <xdr:rowOff>0</xdr:rowOff>
    </xdr:to>
    <xdr:cxnSp macro="">
      <xdr:nvCxnSpPr>
        <xdr:cNvPr id="20" name="Connecteur en angle 19">
          <a:extLst>
            <a:ext uri="{FF2B5EF4-FFF2-40B4-BE49-F238E27FC236}">
              <a16:creationId xmlns:a16="http://schemas.microsoft.com/office/drawing/2014/main" id="{413A0862-2BF6-6641-8A8A-7C4E94BD02DB}"/>
            </a:ext>
          </a:extLst>
        </xdr:cNvPr>
        <xdr:cNvCxnSpPr>
          <a:stCxn id="8" idx="2"/>
          <a:endCxn id="44" idx="1"/>
        </xdr:cNvCxnSpPr>
      </xdr:nvCxnSpPr>
      <xdr:spPr>
        <a:xfrm rot="16200000" flipH="1">
          <a:off x="14798730" y="9352213"/>
          <a:ext cx="2059182" cy="4839591"/>
        </a:xfrm>
        <a:prstGeom prst="bentConnector2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203200</xdr:colOff>
      <xdr:row>63</xdr:row>
      <xdr:rowOff>0</xdr:rowOff>
    </xdr:from>
    <xdr:to>
      <xdr:col>37</xdr:col>
      <xdr:colOff>679115</xdr:colOff>
      <xdr:row>63</xdr:row>
      <xdr:rowOff>557</xdr:rowOff>
    </xdr:to>
    <xdr:cxnSp macro="">
      <xdr:nvCxnSpPr>
        <xdr:cNvPr id="23" name="Connecteur en angle 22">
          <a:extLst>
            <a:ext uri="{FF2B5EF4-FFF2-40B4-BE49-F238E27FC236}">
              <a16:creationId xmlns:a16="http://schemas.microsoft.com/office/drawing/2014/main" id="{0AE68763-2467-364E-9023-1F439A7BBAE7}"/>
            </a:ext>
          </a:extLst>
        </xdr:cNvPr>
        <xdr:cNvCxnSpPr>
          <a:stCxn id="44" idx="3"/>
          <a:endCxn id="24" idx="1"/>
        </xdr:cNvCxnSpPr>
      </xdr:nvCxnSpPr>
      <xdr:spPr>
        <a:xfrm>
          <a:off x="20015200" y="12801600"/>
          <a:ext cx="11207415" cy="557"/>
        </a:xfrm>
        <a:prstGeom prst="bentConnector3">
          <a:avLst>
            <a:gd name="adj1" fmla="val 50000"/>
          </a:avLst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679115</xdr:colOff>
      <xdr:row>60</xdr:row>
      <xdr:rowOff>46343</xdr:rowOff>
    </xdr:from>
    <xdr:to>
      <xdr:col>41</xdr:col>
      <xdr:colOff>425116</xdr:colOff>
      <xdr:row>65</xdr:row>
      <xdr:rowOff>157970</xdr:rowOff>
    </xdr:to>
    <xdr:sp macro="" textlink="">
      <xdr:nvSpPr>
        <xdr:cNvPr id="24" name="Rectangle : coins arrondis 23">
          <a:extLst>
            <a:ext uri="{FF2B5EF4-FFF2-40B4-BE49-F238E27FC236}">
              <a16:creationId xmlns:a16="http://schemas.microsoft.com/office/drawing/2014/main" id="{E106FE6B-8D28-D140-801B-864374CFD75D}"/>
            </a:ext>
          </a:extLst>
        </xdr:cNvPr>
        <xdr:cNvSpPr/>
      </xdr:nvSpPr>
      <xdr:spPr>
        <a:xfrm>
          <a:off x="31222615" y="12238343"/>
          <a:ext cx="3048001" cy="1127627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CHALEUR</a:t>
          </a:r>
          <a:r>
            <a:rPr lang="fr-FR" sz="1800" baseline="0">
              <a:solidFill>
                <a:schemeClr val="lt1"/>
              </a:solidFill>
              <a:latin typeface="+mn-lt"/>
              <a:ea typeface="+mn-ea"/>
              <a:cs typeface="+mn-cs"/>
            </a:rPr>
            <a:t> UTILE</a:t>
          </a:r>
        </a:p>
        <a:p>
          <a:pPr marL="0" indent="0" algn="ctr"/>
          <a:r>
            <a:rPr lang="fr-FR" sz="1800" baseline="0">
              <a:solidFill>
                <a:schemeClr val="lt1"/>
              </a:solidFill>
              <a:latin typeface="+mn-lt"/>
              <a:ea typeface="+mn-ea"/>
              <a:cs typeface="+mn-cs"/>
            </a:rPr>
            <a:t>Eqnv1 MWhq</a:t>
          </a:r>
          <a:endParaRPr lang="fr-FR" sz="18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37</xdr:col>
      <xdr:colOff>763782</xdr:colOff>
      <xdr:row>47</xdr:row>
      <xdr:rowOff>68623</xdr:rowOff>
    </xdr:from>
    <xdr:to>
      <xdr:col>41</xdr:col>
      <xdr:colOff>515130</xdr:colOff>
      <xdr:row>52</xdr:row>
      <xdr:rowOff>180250</xdr:rowOff>
    </xdr:to>
    <xdr:sp macro="" textlink="">
      <xdr:nvSpPr>
        <xdr:cNvPr id="26" name="Rectangle : coins arrondis 25">
          <a:extLst>
            <a:ext uri="{FF2B5EF4-FFF2-40B4-BE49-F238E27FC236}">
              <a16:creationId xmlns:a16="http://schemas.microsoft.com/office/drawing/2014/main" id="{30A6FBF8-8231-8942-844F-CD7C67E4E8F1}"/>
            </a:ext>
          </a:extLst>
        </xdr:cNvPr>
        <xdr:cNvSpPr/>
      </xdr:nvSpPr>
      <xdr:spPr>
        <a:xfrm>
          <a:off x="31307282" y="9619023"/>
          <a:ext cx="3053348" cy="1127627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ELEC </a:t>
          </a:r>
          <a:r>
            <a:rPr lang="fr-FR" sz="1800" baseline="0">
              <a:solidFill>
                <a:schemeClr val="lt1"/>
              </a:solidFill>
              <a:latin typeface="+mn-lt"/>
              <a:ea typeface="+mn-ea"/>
              <a:cs typeface="+mn-cs"/>
            </a:rPr>
            <a:t>UTILE</a:t>
          </a:r>
        </a:p>
        <a:p>
          <a:pPr marL="0" indent="0" algn="ctr"/>
          <a:r>
            <a:rPr lang="fr-FR" sz="1800" baseline="0">
              <a:solidFill>
                <a:schemeClr val="lt1"/>
              </a:solidFill>
              <a:latin typeface="+mn-lt"/>
              <a:ea typeface="+mn-ea"/>
              <a:cs typeface="+mn-cs"/>
            </a:rPr>
            <a:t>Eenp1 MWhe</a:t>
          </a:r>
          <a:endParaRPr lang="fr-FR" sz="18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127000</xdr:colOff>
      <xdr:row>50</xdr:row>
      <xdr:rowOff>22837</xdr:rowOff>
    </xdr:from>
    <xdr:to>
      <xdr:col>37</xdr:col>
      <xdr:colOff>763782</xdr:colOff>
      <xdr:row>50</xdr:row>
      <xdr:rowOff>25400</xdr:rowOff>
    </xdr:to>
    <xdr:cxnSp macro="">
      <xdr:nvCxnSpPr>
        <xdr:cNvPr id="27" name="Connecteur en angle 26">
          <a:extLst>
            <a:ext uri="{FF2B5EF4-FFF2-40B4-BE49-F238E27FC236}">
              <a16:creationId xmlns:a16="http://schemas.microsoft.com/office/drawing/2014/main" id="{9977A3DD-F73C-0942-9798-C6350FBD14D3}"/>
            </a:ext>
          </a:extLst>
        </xdr:cNvPr>
        <xdr:cNvCxnSpPr>
          <a:stCxn id="40" idx="3"/>
          <a:endCxn id="26" idx="1"/>
        </xdr:cNvCxnSpPr>
      </xdr:nvCxnSpPr>
      <xdr:spPr>
        <a:xfrm flipV="1">
          <a:off x="18288000" y="10182837"/>
          <a:ext cx="13019282" cy="2563"/>
        </a:xfrm>
        <a:prstGeom prst="bentConnector3">
          <a:avLst>
            <a:gd name="adj1" fmla="val 50000"/>
          </a:avLst>
        </a:prstGeom>
        <a:ln w="63500"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2</xdr:row>
      <xdr:rowOff>22280</xdr:rowOff>
    </xdr:from>
    <xdr:to>
      <xdr:col>4</xdr:col>
      <xdr:colOff>378772</xdr:colOff>
      <xdr:row>85</xdr:row>
      <xdr:rowOff>101600</xdr:rowOff>
    </xdr:to>
    <xdr:cxnSp macro="">
      <xdr:nvCxnSpPr>
        <xdr:cNvPr id="28" name="Connecteur droit 27">
          <a:extLst>
            <a:ext uri="{FF2B5EF4-FFF2-40B4-BE49-F238E27FC236}">
              <a16:creationId xmlns:a16="http://schemas.microsoft.com/office/drawing/2014/main" id="{8B6B3DBD-47A6-D24D-8876-E02924A40DFA}"/>
            </a:ext>
          </a:extLst>
        </xdr:cNvPr>
        <xdr:cNvCxnSpPr/>
      </xdr:nvCxnSpPr>
      <xdr:spPr>
        <a:xfrm flipH="1">
          <a:off x="3556000" y="428680"/>
          <a:ext cx="124772" cy="16944920"/>
        </a:xfrm>
        <a:prstGeom prst="line">
          <a:avLst/>
        </a:prstGeom>
        <a:ln w="412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279400</xdr:colOff>
      <xdr:row>1</xdr:row>
      <xdr:rowOff>155965</xdr:rowOff>
    </xdr:from>
    <xdr:to>
      <xdr:col>18</xdr:col>
      <xdr:colOff>378771</xdr:colOff>
      <xdr:row>85</xdr:row>
      <xdr:rowOff>50800</xdr:rowOff>
    </xdr:to>
    <xdr:cxnSp macro="">
      <xdr:nvCxnSpPr>
        <xdr:cNvPr id="29" name="Connecteur droit 28">
          <a:extLst>
            <a:ext uri="{FF2B5EF4-FFF2-40B4-BE49-F238E27FC236}">
              <a16:creationId xmlns:a16="http://schemas.microsoft.com/office/drawing/2014/main" id="{3655DD6E-EBA2-2E4C-83F1-EF799989DD46}"/>
            </a:ext>
          </a:extLst>
        </xdr:cNvPr>
        <xdr:cNvCxnSpPr/>
      </xdr:nvCxnSpPr>
      <xdr:spPr>
        <a:xfrm flipH="1">
          <a:off x="15138400" y="359165"/>
          <a:ext cx="99371" cy="16963635"/>
        </a:xfrm>
        <a:prstGeom prst="line">
          <a:avLst/>
        </a:prstGeom>
        <a:ln w="412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381000</xdr:colOff>
      <xdr:row>1</xdr:row>
      <xdr:rowOff>168442</xdr:rowOff>
    </xdr:from>
    <xdr:to>
      <xdr:col>25</xdr:col>
      <xdr:colOff>446504</xdr:colOff>
      <xdr:row>85</xdr:row>
      <xdr:rowOff>25400</xdr:rowOff>
    </xdr:to>
    <xdr:cxnSp macro="">
      <xdr:nvCxnSpPr>
        <xdr:cNvPr id="30" name="Connecteur droit 29">
          <a:extLst>
            <a:ext uri="{FF2B5EF4-FFF2-40B4-BE49-F238E27FC236}">
              <a16:creationId xmlns:a16="http://schemas.microsoft.com/office/drawing/2014/main" id="{76EA9B59-9D9C-6C4C-814A-C7C7A40FCA71}"/>
            </a:ext>
          </a:extLst>
        </xdr:cNvPr>
        <xdr:cNvCxnSpPr/>
      </xdr:nvCxnSpPr>
      <xdr:spPr>
        <a:xfrm flipH="1">
          <a:off x="21018500" y="371642"/>
          <a:ext cx="65504" cy="16925758"/>
        </a:xfrm>
        <a:prstGeom prst="line">
          <a:avLst/>
        </a:prstGeom>
        <a:ln w="412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762000</xdr:colOff>
      <xdr:row>1</xdr:row>
      <xdr:rowOff>193397</xdr:rowOff>
    </xdr:from>
    <xdr:to>
      <xdr:col>36</xdr:col>
      <xdr:colOff>802995</xdr:colOff>
      <xdr:row>83</xdr:row>
      <xdr:rowOff>152400</xdr:rowOff>
    </xdr:to>
    <xdr:cxnSp macro="">
      <xdr:nvCxnSpPr>
        <xdr:cNvPr id="37" name="Connecteur droit 36">
          <a:extLst>
            <a:ext uri="{FF2B5EF4-FFF2-40B4-BE49-F238E27FC236}">
              <a16:creationId xmlns:a16="http://schemas.microsoft.com/office/drawing/2014/main" id="{B0331DA4-93EC-3A41-B1C3-2CB615281FD9}"/>
            </a:ext>
          </a:extLst>
        </xdr:cNvPr>
        <xdr:cNvCxnSpPr/>
      </xdr:nvCxnSpPr>
      <xdr:spPr>
        <a:xfrm flipH="1">
          <a:off x="30480000" y="396597"/>
          <a:ext cx="40995" cy="16621403"/>
        </a:xfrm>
        <a:prstGeom prst="line">
          <a:avLst/>
        </a:prstGeom>
        <a:ln w="412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666194</xdr:colOff>
      <xdr:row>9</xdr:row>
      <xdr:rowOff>16934</xdr:rowOff>
    </xdr:from>
    <xdr:to>
      <xdr:col>42</xdr:col>
      <xdr:colOff>406400</xdr:colOff>
      <xdr:row>9</xdr:row>
      <xdr:rowOff>25400</xdr:rowOff>
    </xdr:to>
    <xdr:cxnSp macro="">
      <xdr:nvCxnSpPr>
        <xdr:cNvPr id="38" name="Connecteur droit 37">
          <a:extLst>
            <a:ext uri="{FF2B5EF4-FFF2-40B4-BE49-F238E27FC236}">
              <a16:creationId xmlns:a16="http://schemas.microsoft.com/office/drawing/2014/main" id="{6DD45F2A-F198-CA46-B21C-5D2F7536D336}"/>
            </a:ext>
          </a:extLst>
        </xdr:cNvPr>
        <xdr:cNvCxnSpPr/>
      </xdr:nvCxnSpPr>
      <xdr:spPr>
        <a:xfrm flipH="1" flipV="1">
          <a:off x="666194" y="1845734"/>
          <a:ext cx="34411206" cy="8466"/>
        </a:xfrm>
        <a:prstGeom prst="line">
          <a:avLst/>
        </a:prstGeom>
        <a:ln w="412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682680</xdr:colOff>
      <xdr:row>80</xdr:row>
      <xdr:rowOff>76200</xdr:rowOff>
    </xdr:from>
    <xdr:to>
      <xdr:col>9</xdr:col>
      <xdr:colOff>101600</xdr:colOff>
      <xdr:row>83</xdr:row>
      <xdr:rowOff>101600</xdr:rowOff>
    </xdr:to>
    <xdr:sp macro="" textlink="">
      <xdr:nvSpPr>
        <xdr:cNvPr id="39" name="Rectangle : coins arrondis 38">
          <a:extLst>
            <a:ext uri="{FF2B5EF4-FFF2-40B4-BE49-F238E27FC236}">
              <a16:creationId xmlns:a16="http://schemas.microsoft.com/office/drawing/2014/main" id="{0611EF37-7C02-F34A-8E76-576781F6FB51}"/>
            </a:ext>
          </a:extLst>
        </xdr:cNvPr>
        <xdr:cNvSpPr/>
      </xdr:nvSpPr>
      <xdr:spPr>
        <a:xfrm>
          <a:off x="3984680" y="16332200"/>
          <a:ext cx="3546420" cy="635000"/>
        </a:xfrm>
        <a:prstGeom prst="round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PERIMETRE 1 - DIGESTEUR + CHP</a:t>
          </a:r>
        </a:p>
      </xdr:txBody>
    </xdr:sp>
    <xdr:clientData/>
  </xdr:twoCellAnchor>
  <xdr:twoCellAnchor>
    <xdr:from>
      <xdr:col>20</xdr:col>
      <xdr:colOff>0</xdr:colOff>
      <xdr:row>48</xdr:row>
      <xdr:rowOff>101600</xdr:rowOff>
    </xdr:from>
    <xdr:to>
      <xdr:col>22</xdr:col>
      <xdr:colOff>127000</xdr:colOff>
      <xdr:row>51</xdr:row>
      <xdr:rowOff>152400</xdr:rowOff>
    </xdr:to>
    <xdr:sp macro="" textlink="">
      <xdr:nvSpPr>
        <xdr:cNvPr id="40" name="Rectangle : coins arrondis 39">
          <a:extLst>
            <a:ext uri="{FF2B5EF4-FFF2-40B4-BE49-F238E27FC236}">
              <a16:creationId xmlns:a16="http://schemas.microsoft.com/office/drawing/2014/main" id="{82A03403-D04D-E54E-839A-E0E3082A2EAC}"/>
            </a:ext>
          </a:extLst>
        </xdr:cNvPr>
        <xdr:cNvSpPr/>
      </xdr:nvSpPr>
      <xdr:spPr>
        <a:xfrm>
          <a:off x="16510000" y="9855200"/>
          <a:ext cx="1778000" cy="660400"/>
        </a:xfrm>
        <a:prstGeom prst="roundRect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ELEC</a:t>
          </a:r>
          <a:r>
            <a:rPr lang="fr-FR" sz="1800" baseline="0">
              <a:solidFill>
                <a:schemeClr val="lt1"/>
              </a:solidFill>
              <a:latin typeface="+mn-lt"/>
              <a:ea typeface="+mn-ea"/>
              <a:cs typeface="+mn-cs"/>
            </a:rPr>
            <a:t> CHP</a:t>
          </a:r>
          <a:endParaRPr lang="fr-FR" sz="18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381001</xdr:colOff>
      <xdr:row>20</xdr:row>
      <xdr:rowOff>152400</xdr:rowOff>
    </xdr:from>
    <xdr:to>
      <xdr:col>16</xdr:col>
      <xdr:colOff>200527</xdr:colOff>
      <xdr:row>47</xdr:row>
      <xdr:rowOff>64391</xdr:rowOff>
    </xdr:to>
    <xdr:cxnSp macro="">
      <xdr:nvCxnSpPr>
        <xdr:cNvPr id="41" name="Connecteur en angle 40">
          <a:extLst>
            <a:ext uri="{FF2B5EF4-FFF2-40B4-BE49-F238E27FC236}">
              <a16:creationId xmlns:a16="http://schemas.microsoft.com/office/drawing/2014/main" id="{CF653E6D-883B-9F40-9324-F64AEB2568CE}"/>
            </a:ext>
          </a:extLst>
        </xdr:cNvPr>
        <xdr:cNvCxnSpPr>
          <a:stCxn id="8" idx="0"/>
          <a:endCxn id="42" idx="3"/>
        </xdr:cNvCxnSpPr>
      </xdr:nvCxnSpPr>
      <xdr:spPr>
        <a:xfrm rot="16200000" flipV="1">
          <a:off x="9148568" y="5354833"/>
          <a:ext cx="5398391" cy="3121526"/>
        </a:xfrm>
        <a:prstGeom prst="bentConnector2">
          <a:avLst/>
        </a:prstGeom>
        <a:ln w="63500"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493517</xdr:colOff>
      <xdr:row>19</xdr:row>
      <xdr:rowOff>0</xdr:rowOff>
    </xdr:from>
    <xdr:to>
      <xdr:col>12</xdr:col>
      <xdr:colOff>381000</xdr:colOff>
      <xdr:row>22</xdr:row>
      <xdr:rowOff>101600</xdr:rowOff>
    </xdr:to>
    <xdr:sp macro="" textlink="">
      <xdr:nvSpPr>
        <xdr:cNvPr id="42" name="Rectangle : coins arrondis 41">
          <a:extLst>
            <a:ext uri="{FF2B5EF4-FFF2-40B4-BE49-F238E27FC236}">
              <a16:creationId xmlns:a16="http://schemas.microsoft.com/office/drawing/2014/main" id="{755AF1CD-629C-084B-93F1-A7E5EAD7E635}"/>
            </a:ext>
          </a:extLst>
        </xdr:cNvPr>
        <xdr:cNvSpPr/>
      </xdr:nvSpPr>
      <xdr:spPr>
        <a:xfrm>
          <a:off x="8748517" y="3860800"/>
          <a:ext cx="1538483" cy="711200"/>
        </a:xfrm>
        <a:prstGeom prst="roundRect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Eef2- BG</a:t>
          </a:r>
        </a:p>
      </xdr:txBody>
    </xdr:sp>
    <xdr:clientData/>
  </xdr:twoCellAnchor>
  <xdr:twoCellAnchor>
    <xdr:from>
      <xdr:col>6</xdr:col>
      <xdr:colOff>673101</xdr:colOff>
      <xdr:row>20</xdr:row>
      <xdr:rowOff>152400</xdr:rowOff>
    </xdr:from>
    <xdr:to>
      <xdr:col>10</xdr:col>
      <xdr:colOff>493518</xdr:colOff>
      <xdr:row>25</xdr:row>
      <xdr:rowOff>101600</xdr:rowOff>
    </xdr:to>
    <xdr:cxnSp macro="">
      <xdr:nvCxnSpPr>
        <xdr:cNvPr id="43" name="Connecteur en angle 42">
          <a:extLst>
            <a:ext uri="{FF2B5EF4-FFF2-40B4-BE49-F238E27FC236}">
              <a16:creationId xmlns:a16="http://schemas.microsoft.com/office/drawing/2014/main" id="{A0276586-8709-8B4E-8C33-CAC4C4677516}"/>
            </a:ext>
          </a:extLst>
        </xdr:cNvPr>
        <xdr:cNvCxnSpPr>
          <a:stCxn id="42" idx="1"/>
          <a:endCxn id="5" idx="0"/>
        </xdr:cNvCxnSpPr>
      </xdr:nvCxnSpPr>
      <xdr:spPr>
        <a:xfrm rot="10800000" flipV="1">
          <a:off x="5626101" y="4216400"/>
          <a:ext cx="3122417" cy="965200"/>
        </a:xfrm>
        <a:prstGeom prst="bentConnector2">
          <a:avLst/>
        </a:prstGeom>
        <a:ln w="63500"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87117</xdr:colOff>
      <xdr:row>61</xdr:row>
      <xdr:rowOff>76200</xdr:rowOff>
    </xdr:from>
    <xdr:to>
      <xdr:col>24</xdr:col>
      <xdr:colOff>203200</xdr:colOff>
      <xdr:row>64</xdr:row>
      <xdr:rowOff>127000</xdr:rowOff>
    </xdr:to>
    <xdr:sp macro="" textlink="">
      <xdr:nvSpPr>
        <xdr:cNvPr id="44" name="Rectangle : coins arrondis 43">
          <a:extLst>
            <a:ext uri="{FF2B5EF4-FFF2-40B4-BE49-F238E27FC236}">
              <a16:creationId xmlns:a16="http://schemas.microsoft.com/office/drawing/2014/main" id="{8881F03D-49EA-0C4D-810E-B66449406892}"/>
            </a:ext>
          </a:extLst>
        </xdr:cNvPr>
        <xdr:cNvSpPr/>
      </xdr:nvSpPr>
      <xdr:spPr>
        <a:xfrm>
          <a:off x="18248117" y="12471400"/>
          <a:ext cx="1767083" cy="66040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CHALEUR CHP</a:t>
          </a:r>
        </a:p>
      </xdr:txBody>
    </xdr:sp>
    <xdr:clientData/>
  </xdr:twoCellAnchor>
  <xdr:twoCellAnchor>
    <xdr:from>
      <xdr:col>7</xdr:col>
      <xdr:colOff>751083</xdr:colOff>
      <xdr:row>52</xdr:row>
      <xdr:rowOff>176019</xdr:rowOff>
    </xdr:from>
    <xdr:to>
      <xdr:col>16</xdr:col>
      <xdr:colOff>200526</xdr:colOff>
      <xdr:row>63</xdr:row>
      <xdr:rowOff>1</xdr:rowOff>
    </xdr:to>
    <xdr:cxnSp macro="">
      <xdr:nvCxnSpPr>
        <xdr:cNvPr id="45" name="Connecteur en angle 44">
          <a:extLst>
            <a:ext uri="{FF2B5EF4-FFF2-40B4-BE49-F238E27FC236}">
              <a16:creationId xmlns:a16="http://schemas.microsoft.com/office/drawing/2014/main" id="{56030104-8B07-3446-804C-16986FCF06EE}"/>
            </a:ext>
          </a:extLst>
        </xdr:cNvPr>
        <xdr:cNvCxnSpPr>
          <a:cxnSpLocks/>
          <a:stCxn id="8" idx="2"/>
          <a:endCxn id="57" idx="3"/>
        </xdr:cNvCxnSpPr>
      </xdr:nvCxnSpPr>
      <xdr:spPr>
        <a:xfrm rot="5400000">
          <a:off x="8939464" y="8332538"/>
          <a:ext cx="2059182" cy="6878943"/>
        </a:xfrm>
        <a:prstGeom prst="bentConnector2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665859</xdr:colOff>
      <xdr:row>7</xdr:row>
      <xdr:rowOff>114300</xdr:rowOff>
    </xdr:from>
    <xdr:to>
      <xdr:col>6</xdr:col>
      <xdr:colOff>668867</xdr:colOff>
      <xdr:row>15</xdr:row>
      <xdr:rowOff>76200</xdr:rowOff>
    </xdr:to>
    <xdr:cxnSp macro="">
      <xdr:nvCxnSpPr>
        <xdr:cNvPr id="47" name="Connecteur en angle 46">
          <a:extLst>
            <a:ext uri="{FF2B5EF4-FFF2-40B4-BE49-F238E27FC236}">
              <a16:creationId xmlns:a16="http://schemas.microsoft.com/office/drawing/2014/main" id="{2AFCB28E-08E6-3B45-98C8-289748FC99EC}"/>
            </a:ext>
          </a:extLst>
        </xdr:cNvPr>
        <xdr:cNvCxnSpPr>
          <a:stCxn id="48" idx="2"/>
          <a:endCxn id="55" idx="0"/>
        </xdr:cNvCxnSpPr>
      </xdr:nvCxnSpPr>
      <xdr:spPr>
        <a:xfrm rot="5400000">
          <a:off x="4826613" y="2328946"/>
          <a:ext cx="1587500" cy="3008"/>
        </a:xfrm>
        <a:prstGeom prst="bentConnector3">
          <a:avLst>
            <a:gd name="adj1" fmla="val 50000"/>
          </a:avLst>
        </a:prstGeom>
        <a:ln w="63500"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812800</xdr:colOff>
      <xdr:row>2</xdr:row>
      <xdr:rowOff>0</xdr:rowOff>
    </xdr:from>
    <xdr:to>
      <xdr:col>8</xdr:col>
      <xdr:colOff>524933</xdr:colOff>
      <xdr:row>7</xdr:row>
      <xdr:rowOff>114300</xdr:rowOff>
    </xdr:to>
    <xdr:sp macro="" textlink="">
      <xdr:nvSpPr>
        <xdr:cNvPr id="48" name="Rectangle : coins arrondis 47">
          <a:extLst>
            <a:ext uri="{FF2B5EF4-FFF2-40B4-BE49-F238E27FC236}">
              <a16:creationId xmlns:a16="http://schemas.microsoft.com/office/drawing/2014/main" id="{171FCC10-7A46-7942-B004-01011DAFC83C}"/>
            </a:ext>
          </a:extLst>
        </xdr:cNvPr>
        <xdr:cNvSpPr/>
      </xdr:nvSpPr>
      <xdr:spPr>
        <a:xfrm>
          <a:off x="4114800" y="406400"/>
          <a:ext cx="3014133" cy="1130300"/>
        </a:xfrm>
        <a:prstGeom prst="roundRect">
          <a:avLst/>
        </a:prstGeom>
        <a:solidFill>
          <a:schemeClr val="accent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FR" sz="1800"/>
            <a:t>RESEAU ELEC </a:t>
          </a:r>
          <a:r>
            <a:rPr lang="fr-FR" sz="1800" baseline="0"/>
            <a:t> GRD</a:t>
          </a:r>
          <a:endParaRPr lang="fr-FR" sz="1800"/>
        </a:p>
      </xdr:txBody>
    </xdr:sp>
    <xdr:clientData/>
  </xdr:twoCellAnchor>
  <xdr:twoCellAnchor>
    <xdr:from>
      <xdr:col>8</xdr:col>
      <xdr:colOff>533400</xdr:colOff>
      <xdr:row>28</xdr:row>
      <xdr:rowOff>50800</xdr:rowOff>
    </xdr:from>
    <xdr:to>
      <xdr:col>12</xdr:col>
      <xdr:colOff>635000</xdr:colOff>
      <xdr:row>72</xdr:row>
      <xdr:rowOff>69850</xdr:rowOff>
    </xdr:to>
    <xdr:cxnSp macro="">
      <xdr:nvCxnSpPr>
        <xdr:cNvPr id="49" name="Connecteur en angle 48">
          <a:extLst>
            <a:ext uri="{FF2B5EF4-FFF2-40B4-BE49-F238E27FC236}">
              <a16:creationId xmlns:a16="http://schemas.microsoft.com/office/drawing/2014/main" id="{E48D1377-712B-DB49-8FF9-0592C48AFF42}"/>
            </a:ext>
          </a:extLst>
        </xdr:cNvPr>
        <xdr:cNvCxnSpPr>
          <a:cxnSpLocks/>
          <a:stCxn id="7" idx="3"/>
          <a:endCxn id="11" idx="3"/>
        </xdr:cNvCxnSpPr>
      </xdr:nvCxnSpPr>
      <xdr:spPr>
        <a:xfrm flipH="1">
          <a:off x="7137400" y="5740400"/>
          <a:ext cx="3403600" cy="8959850"/>
        </a:xfrm>
        <a:prstGeom prst="bentConnector3">
          <a:avLst>
            <a:gd name="adj1" fmla="val -12500"/>
          </a:avLst>
        </a:prstGeom>
        <a:ln w="635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502652</xdr:colOff>
      <xdr:row>50</xdr:row>
      <xdr:rowOff>18605</xdr:rowOff>
    </xdr:from>
    <xdr:to>
      <xdr:col>20</xdr:col>
      <xdr:colOff>0</xdr:colOff>
      <xdr:row>50</xdr:row>
      <xdr:rowOff>25400</xdr:rowOff>
    </xdr:to>
    <xdr:cxnSp macro="">
      <xdr:nvCxnSpPr>
        <xdr:cNvPr id="52" name="Connecteur en angle 51">
          <a:extLst>
            <a:ext uri="{FF2B5EF4-FFF2-40B4-BE49-F238E27FC236}">
              <a16:creationId xmlns:a16="http://schemas.microsoft.com/office/drawing/2014/main" id="{5079A6F2-ECD6-5746-9CC4-5552ACFE5C88}"/>
            </a:ext>
          </a:extLst>
        </xdr:cNvPr>
        <xdr:cNvCxnSpPr>
          <a:stCxn id="8" idx="3"/>
          <a:endCxn id="40" idx="1"/>
        </xdr:cNvCxnSpPr>
      </xdr:nvCxnSpPr>
      <xdr:spPr>
        <a:xfrm>
          <a:off x="14536152" y="10178605"/>
          <a:ext cx="1973848" cy="6795"/>
        </a:xfrm>
        <a:prstGeom prst="bentConnector3">
          <a:avLst>
            <a:gd name="adj1" fmla="val 50000"/>
          </a:avLst>
        </a:prstGeom>
        <a:ln w="63500"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722117</xdr:colOff>
      <xdr:row>15</xdr:row>
      <xdr:rowOff>76200</xdr:rowOff>
    </xdr:from>
    <xdr:to>
      <xdr:col>7</xdr:col>
      <xdr:colOff>609600</xdr:colOff>
      <xdr:row>18</xdr:row>
      <xdr:rowOff>177800</xdr:rowOff>
    </xdr:to>
    <xdr:sp macro="" textlink="">
      <xdr:nvSpPr>
        <xdr:cNvPr id="55" name="Rectangle : coins arrondis 54">
          <a:extLst>
            <a:ext uri="{FF2B5EF4-FFF2-40B4-BE49-F238E27FC236}">
              <a16:creationId xmlns:a16="http://schemas.microsoft.com/office/drawing/2014/main" id="{247C2F4A-CBEF-DA4D-96C8-B4C2ACE69F20}"/>
            </a:ext>
          </a:extLst>
        </xdr:cNvPr>
        <xdr:cNvSpPr/>
      </xdr:nvSpPr>
      <xdr:spPr>
        <a:xfrm>
          <a:off x="4849617" y="3124200"/>
          <a:ext cx="1538483" cy="711200"/>
        </a:xfrm>
        <a:prstGeom prst="roundRect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Eef1- BG</a:t>
          </a:r>
        </a:p>
      </xdr:txBody>
    </xdr:sp>
    <xdr:clientData/>
  </xdr:twoCellAnchor>
  <xdr:twoCellAnchor>
    <xdr:from>
      <xdr:col>6</xdr:col>
      <xdr:colOff>665858</xdr:colOff>
      <xdr:row>18</xdr:row>
      <xdr:rowOff>177800</xdr:rowOff>
    </xdr:from>
    <xdr:to>
      <xdr:col>6</xdr:col>
      <xdr:colOff>673099</xdr:colOff>
      <xdr:row>25</xdr:row>
      <xdr:rowOff>101600</xdr:rowOff>
    </xdr:to>
    <xdr:cxnSp macro="">
      <xdr:nvCxnSpPr>
        <xdr:cNvPr id="56" name="Connecteur en angle 55">
          <a:extLst>
            <a:ext uri="{FF2B5EF4-FFF2-40B4-BE49-F238E27FC236}">
              <a16:creationId xmlns:a16="http://schemas.microsoft.com/office/drawing/2014/main" id="{9572DC46-A268-4D41-ADDE-A74720439722}"/>
            </a:ext>
          </a:extLst>
        </xdr:cNvPr>
        <xdr:cNvCxnSpPr>
          <a:stCxn id="55" idx="2"/>
          <a:endCxn id="5" idx="0"/>
        </xdr:cNvCxnSpPr>
      </xdr:nvCxnSpPr>
      <xdr:spPr>
        <a:xfrm rot="16200000" flipH="1">
          <a:off x="4949379" y="4504879"/>
          <a:ext cx="1346200" cy="7241"/>
        </a:xfrm>
        <a:prstGeom prst="bentConnector3">
          <a:avLst>
            <a:gd name="adj1" fmla="val 50000"/>
          </a:avLst>
        </a:prstGeom>
        <a:ln w="63500"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609600</xdr:colOff>
      <xdr:row>61</xdr:row>
      <xdr:rowOff>76200</xdr:rowOff>
    </xdr:from>
    <xdr:to>
      <xdr:col>7</xdr:col>
      <xdr:colOff>751083</xdr:colOff>
      <xdr:row>64</xdr:row>
      <xdr:rowOff>127000</xdr:rowOff>
    </xdr:to>
    <xdr:sp macro="" textlink="">
      <xdr:nvSpPr>
        <xdr:cNvPr id="57" name="Rectangle : coins arrondis 56">
          <a:extLst>
            <a:ext uri="{FF2B5EF4-FFF2-40B4-BE49-F238E27FC236}">
              <a16:creationId xmlns:a16="http://schemas.microsoft.com/office/drawing/2014/main" id="{830A3CEC-7A83-6A43-A81C-9FABBCA153CC}"/>
            </a:ext>
          </a:extLst>
        </xdr:cNvPr>
        <xdr:cNvSpPr/>
      </xdr:nvSpPr>
      <xdr:spPr>
        <a:xfrm>
          <a:off x="4737100" y="12471400"/>
          <a:ext cx="1792483" cy="66040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Eqf - BG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254000</xdr:colOff>
      <xdr:row>7</xdr:row>
      <xdr:rowOff>101600</xdr:rowOff>
    </xdr:to>
    <xdr:sp macro="" textlink="">
      <xdr:nvSpPr>
        <xdr:cNvPr id="66" name="Rectangle : coins arrondis 65">
          <a:extLst>
            <a:ext uri="{FF2B5EF4-FFF2-40B4-BE49-F238E27FC236}">
              <a16:creationId xmlns:a16="http://schemas.microsoft.com/office/drawing/2014/main" id="{3BA261AF-03A8-D346-B66D-D26AE3B1DEBF}"/>
            </a:ext>
          </a:extLst>
        </xdr:cNvPr>
        <xdr:cNvSpPr/>
      </xdr:nvSpPr>
      <xdr:spPr>
        <a:xfrm>
          <a:off x="825500" y="406400"/>
          <a:ext cx="1905000" cy="1117600"/>
        </a:xfrm>
        <a:prstGeom prst="round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4800">
              <a:solidFill>
                <a:schemeClr val="lt1"/>
              </a:solidFill>
              <a:latin typeface="+mn-lt"/>
              <a:ea typeface="+mn-ea"/>
              <a:cs typeface="+mn-cs"/>
            </a:rPr>
            <a:t>IN</a:t>
          </a:r>
        </a:p>
      </xdr:txBody>
    </xdr:sp>
    <xdr:clientData/>
  </xdr:twoCellAnchor>
  <xdr:twoCellAnchor>
    <xdr:from>
      <xdr:col>38</xdr:col>
      <xdr:colOff>228600</xdr:colOff>
      <xdr:row>1</xdr:row>
      <xdr:rowOff>152400</xdr:rowOff>
    </xdr:from>
    <xdr:to>
      <xdr:col>40</xdr:col>
      <xdr:colOff>482600</xdr:colOff>
      <xdr:row>7</xdr:row>
      <xdr:rowOff>50800</xdr:rowOff>
    </xdr:to>
    <xdr:sp macro="" textlink="">
      <xdr:nvSpPr>
        <xdr:cNvPr id="67" name="Rectangle : coins arrondis 66">
          <a:extLst>
            <a:ext uri="{FF2B5EF4-FFF2-40B4-BE49-F238E27FC236}">
              <a16:creationId xmlns:a16="http://schemas.microsoft.com/office/drawing/2014/main" id="{E67E7CC5-3A8B-1644-B3CE-BCD47B945F34}"/>
            </a:ext>
          </a:extLst>
        </xdr:cNvPr>
        <xdr:cNvSpPr/>
      </xdr:nvSpPr>
      <xdr:spPr>
        <a:xfrm>
          <a:off x="31597600" y="355600"/>
          <a:ext cx="1905000" cy="1117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4800">
              <a:solidFill>
                <a:schemeClr val="lt1"/>
              </a:solidFill>
              <a:latin typeface="+mn-lt"/>
              <a:ea typeface="+mn-ea"/>
              <a:cs typeface="+mn-cs"/>
            </a:rPr>
            <a:t>OUT</a:t>
          </a:r>
        </a:p>
      </xdr:txBody>
    </xdr:sp>
    <xdr:clientData/>
  </xdr:twoCellAnchor>
  <xdr:twoCellAnchor>
    <xdr:from>
      <xdr:col>6</xdr:col>
      <xdr:colOff>674660</xdr:colOff>
      <xdr:row>64</xdr:row>
      <xdr:rowOff>127000</xdr:rowOff>
    </xdr:from>
    <xdr:to>
      <xdr:col>6</xdr:col>
      <xdr:colOff>680342</xdr:colOff>
      <xdr:row>69</xdr:row>
      <xdr:rowOff>114300</xdr:rowOff>
    </xdr:to>
    <xdr:cxnSp macro="">
      <xdr:nvCxnSpPr>
        <xdr:cNvPr id="70" name="Connecteur en angle 69">
          <a:extLst>
            <a:ext uri="{FF2B5EF4-FFF2-40B4-BE49-F238E27FC236}">
              <a16:creationId xmlns:a16="http://schemas.microsoft.com/office/drawing/2014/main" id="{9A20AF34-FE76-9F49-B150-C0E815C9AC5A}"/>
            </a:ext>
          </a:extLst>
        </xdr:cNvPr>
        <xdr:cNvCxnSpPr>
          <a:stCxn id="11" idx="0"/>
          <a:endCxn id="57" idx="2"/>
        </xdr:cNvCxnSpPr>
      </xdr:nvCxnSpPr>
      <xdr:spPr>
        <a:xfrm rot="5400000" flipH="1" flipV="1">
          <a:off x="5128851" y="13630609"/>
          <a:ext cx="1003300" cy="5682"/>
        </a:xfrm>
        <a:prstGeom prst="bentConnector3">
          <a:avLst>
            <a:gd name="adj1" fmla="val 50000"/>
          </a:avLst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41123</xdr:colOff>
      <xdr:row>48</xdr:row>
      <xdr:rowOff>50800</xdr:rowOff>
    </xdr:from>
    <xdr:to>
      <xdr:col>25</xdr:col>
      <xdr:colOff>750872</xdr:colOff>
      <xdr:row>51</xdr:row>
      <xdr:rowOff>172720</xdr:rowOff>
    </xdr:to>
    <xdr:sp macro="" textlink="">
      <xdr:nvSpPr>
        <xdr:cNvPr id="72" name="Ellipse 71">
          <a:extLst>
            <a:ext uri="{FF2B5EF4-FFF2-40B4-BE49-F238E27FC236}">
              <a16:creationId xmlns:a16="http://schemas.microsoft.com/office/drawing/2014/main" id="{2505BDB1-7F6D-CD4F-AD7F-9583EF13EF11}"/>
            </a:ext>
          </a:extLst>
        </xdr:cNvPr>
        <xdr:cNvSpPr/>
      </xdr:nvSpPr>
      <xdr:spPr>
        <a:xfrm>
          <a:off x="20678623" y="9804400"/>
          <a:ext cx="709749" cy="73152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2400"/>
            <a:t>2</a:t>
          </a:r>
        </a:p>
      </xdr:txBody>
    </xdr:sp>
    <xdr:clientData/>
  </xdr:twoCellAnchor>
  <xdr:twoCellAnchor>
    <xdr:from>
      <xdr:col>25</xdr:col>
      <xdr:colOff>71362</xdr:colOff>
      <xdr:row>61</xdr:row>
      <xdr:rowOff>15724</xdr:rowOff>
    </xdr:from>
    <xdr:to>
      <xdr:col>25</xdr:col>
      <xdr:colOff>781111</xdr:colOff>
      <xdr:row>64</xdr:row>
      <xdr:rowOff>137644</xdr:rowOff>
    </xdr:to>
    <xdr:sp macro="" textlink="">
      <xdr:nvSpPr>
        <xdr:cNvPr id="73" name="Ellipse 72">
          <a:extLst>
            <a:ext uri="{FF2B5EF4-FFF2-40B4-BE49-F238E27FC236}">
              <a16:creationId xmlns:a16="http://schemas.microsoft.com/office/drawing/2014/main" id="{78EA7ED5-1086-5140-9350-950D027739FD}"/>
            </a:ext>
          </a:extLst>
        </xdr:cNvPr>
        <xdr:cNvSpPr/>
      </xdr:nvSpPr>
      <xdr:spPr>
        <a:xfrm>
          <a:off x="20708862" y="12410924"/>
          <a:ext cx="709749" cy="73152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2400"/>
            <a:t>3</a:t>
          </a:r>
        </a:p>
      </xdr:txBody>
    </xdr:sp>
    <xdr:clientData/>
  </xdr:twoCellAnchor>
  <xdr:twoCellAnchor>
    <xdr:from>
      <xdr:col>12</xdr:col>
      <xdr:colOff>736600</xdr:colOff>
      <xdr:row>56</xdr:row>
      <xdr:rowOff>127000</xdr:rowOff>
    </xdr:from>
    <xdr:to>
      <xdr:col>13</xdr:col>
      <xdr:colOff>617220</xdr:colOff>
      <xdr:row>60</xdr:row>
      <xdr:rowOff>45720</xdr:rowOff>
    </xdr:to>
    <xdr:sp macro="" textlink="">
      <xdr:nvSpPr>
        <xdr:cNvPr id="74" name="Ellipse 73">
          <a:extLst>
            <a:ext uri="{FF2B5EF4-FFF2-40B4-BE49-F238E27FC236}">
              <a16:creationId xmlns:a16="http://schemas.microsoft.com/office/drawing/2014/main" id="{30DF7ED4-635A-9047-9C4F-83F83180380B}"/>
            </a:ext>
          </a:extLst>
        </xdr:cNvPr>
        <xdr:cNvSpPr/>
      </xdr:nvSpPr>
      <xdr:spPr>
        <a:xfrm>
          <a:off x="10642600" y="11506200"/>
          <a:ext cx="706120" cy="73152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1800">
              <a:latin typeface="Symbol" pitchFamily="2" charset="2"/>
            </a:rPr>
            <a:t>l</a:t>
          </a:r>
          <a:r>
            <a:rPr lang="fr-FR" sz="1800"/>
            <a:t>2</a:t>
          </a:r>
        </a:p>
      </xdr:txBody>
    </xdr:sp>
    <xdr:clientData/>
  </xdr:twoCellAnchor>
  <xdr:twoCellAnchor>
    <xdr:from>
      <xdr:col>13</xdr:col>
      <xdr:colOff>431800</xdr:colOff>
      <xdr:row>48</xdr:row>
      <xdr:rowOff>50800</xdr:rowOff>
    </xdr:from>
    <xdr:to>
      <xdr:col>14</xdr:col>
      <xdr:colOff>325120</xdr:colOff>
      <xdr:row>51</xdr:row>
      <xdr:rowOff>172720</xdr:rowOff>
    </xdr:to>
    <xdr:sp macro="" textlink="">
      <xdr:nvSpPr>
        <xdr:cNvPr id="75" name="Ellipse 74">
          <a:extLst>
            <a:ext uri="{FF2B5EF4-FFF2-40B4-BE49-F238E27FC236}">
              <a16:creationId xmlns:a16="http://schemas.microsoft.com/office/drawing/2014/main" id="{D69F5DD8-DC06-184A-ABD3-BB3AEA24D429}"/>
            </a:ext>
          </a:extLst>
        </xdr:cNvPr>
        <xdr:cNvSpPr/>
      </xdr:nvSpPr>
      <xdr:spPr>
        <a:xfrm>
          <a:off x="11163300" y="9804400"/>
          <a:ext cx="718820" cy="73152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1800">
              <a:latin typeface="Symbol" pitchFamily="2" charset="2"/>
            </a:rPr>
            <a:t>l</a:t>
          </a:r>
          <a:r>
            <a:rPr lang="fr-FR" sz="1800"/>
            <a:t>1</a:t>
          </a:r>
        </a:p>
      </xdr:txBody>
    </xdr:sp>
    <xdr:clientData/>
  </xdr:twoCellAnchor>
  <xdr:twoCellAnchor>
    <xdr:from>
      <xdr:col>18</xdr:col>
      <xdr:colOff>10888</xdr:colOff>
      <xdr:row>48</xdr:row>
      <xdr:rowOff>37494</xdr:rowOff>
    </xdr:from>
    <xdr:to>
      <xdr:col>18</xdr:col>
      <xdr:colOff>720637</xdr:colOff>
      <xdr:row>51</xdr:row>
      <xdr:rowOff>159414</xdr:rowOff>
    </xdr:to>
    <xdr:sp macro="" textlink="">
      <xdr:nvSpPr>
        <xdr:cNvPr id="78" name="Ellipse 77">
          <a:extLst>
            <a:ext uri="{FF2B5EF4-FFF2-40B4-BE49-F238E27FC236}">
              <a16:creationId xmlns:a16="http://schemas.microsoft.com/office/drawing/2014/main" id="{3430EADD-D117-6C49-9553-CD7D459070EF}"/>
            </a:ext>
          </a:extLst>
        </xdr:cNvPr>
        <xdr:cNvSpPr/>
      </xdr:nvSpPr>
      <xdr:spPr>
        <a:xfrm>
          <a:off x="14869888" y="9791094"/>
          <a:ext cx="709749" cy="73152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2400"/>
            <a:t>2'</a:t>
          </a:r>
        </a:p>
      </xdr:txBody>
    </xdr:sp>
    <xdr:clientData/>
  </xdr:twoCellAnchor>
  <xdr:twoCellAnchor>
    <xdr:from>
      <xdr:col>17</xdr:col>
      <xdr:colOff>770768</xdr:colOff>
      <xdr:row>61</xdr:row>
      <xdr:rowOff>16329</xdr:rowOff>
    </xdr:from>
    <xdr:to>
      <xdr:col>18</xdr:col>
      <xdr:colOff>664089</xdr:colOff>
      <xdr:row>64</xdr:row>
      <xdr:rowOff>117082</xdr:rowOff>
    </xdr:to>
    <xdr:sp macro="" textlink="">
      <xdr:nvSpPr>
        <xdr:cNvPr id="79" name="Ellipse 78">
          <a:extLst>
            <a:ext uri="{FF2B5EF4-FFF2-40B4-BE49-F238E27FC236}">
              <a16:creationId xmlns:a16="http://schemas.microsoft.com/office/drawing/2014/main" id="{F29D2253-7E10-654F-8727-BA4B5497DE04}"/>
            </a:ext>
          </a:extLst>
        </xdr:cNvPr>
        <xdr:cNvSpPr/>
      </xdr:nvSpPr>
      <xdr:spPr>
        <a:xfrm>
          <a:off x="14804268" y="12411529"/>
          <a:ext cx="718821" cy="710353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2400"/>
            <a:t>3'</a:t>
          </a:r>
        </a:p>
      </xdr:txBody>
    </xdr:sp>
    <xdr:clientData/>
  </xdr:twoCellAnchor>
  <xdr:twoCellAnchor>
    <xdr:from>
      <xdr:col>0</xdr:col>
      <xdr:colOff>0</xdr:colOff>
      <xdr:row>86</xdr:row>
      <xdr:rowOff>63500</xdr:rowOff>
    </xdr:from>
    <xdr:to>
      <xdr:col>4</xdr:col>
      <xdr:colOff>244420</xdr:colOff>
      <xdr:row>89</xdr:row>
      <xdr:rowOff>127000</xdr:rowOff>
    </xdr:to>
    <xdr:sp macro="" textlink="">
      <xdr:nvSpPr>
        <xdr:cNvPr id="82" name="Rectangle : coins arrondis 81">
          <a:extLst>
            <a:ext uri="{FF2B5EF4-FFF2-40B4-BE49-F238E27FC236}">
              <a16:creationId xmlns:a16="http://schemas.microsoft.com/office/drawing/2014/main" id="{09A8916C-C9BC-E94B-B27E-03257BA40A28}"/>
            </a:ext>
          </a:extLst>
        </xdr:cNvPr>
        <xdr:cNvSpPr/>
      </xdr:nvSpPr>
      <xdr:spPr>
        <a:xfrm>
          <a:off x="0" y="17538700"/>
          <a:ext cx="3546420" cy="6731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tx1"/>
              </a:solidFill>
              <a:latin typeface="+mn-lt"/>
              <a:ea typeface="+mn-ea"/>
              <a:cs typeface="+mn-cs"/>
            </a:rPr>
            <a:t>CGO - DECRI</a:t>
          </a:r>
        </a:p>
      </xdr:txBody>
    </xdr:sp>
    <xdr:clientData/>
  </xdr:twoCellAnchor>
  <xdr:twoCellAnchor>
    <xdr:from>
      <xdr:col>4</xdr:col>
      <xdr:colOff>247650</xdr:colOff>
      <xdr:row>86</xdr:row>
      <xdr:rowOff>63500</xdr:rowOff>
    </xdr:from>
    <xdr:to>
      <xdr:col>18</xdr:col>
      <xdr:colOff>285750</xdr:colOff>
      <xdr:row>89</xdr:row>
      <xdr:rowOff>127000</xdr:rowOff>
    </xdr:to>
    <xdr:sp macro="" textlink="">
      <xdr:nvSpPr>
        <xdr:cNvPr id="83" name="Rectangle : coins arrondis 82">
          <a:extLst>
            <a:ext uri="{FF2B5EF4-FFF2-40B4-BE49-F238E27FC236}">
              <a16:creationId xmlns:a16="http://schemas.microsoft.com/office/drawing/2014/main" id="{85A99FB1-8DEB-7C46-80C7-FA4E9F8C7D78}"/>
            </a:ext>
          </a:extLst>
        </xdr:cNvPr>
        <xdr:cNvSpPr/>
      </xdr:nvSpPr>
      <xdr:spPr>
        <a:xfrm>
          <a:off x="3549650" y="17538700"/>
          <a:ext cx="11595100" cy="6731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fr-FR" sz="1800">
              <a:solidFill>
                <a:schemeClr val="tx1"/>
              </a:solidFill>
              <a:latin typeface="+mn-lt"/>
              <a:ea typeface="+mn-ea"/>
              <a:cs typeface="+mn-cs"/>
            </a:rPr>
            <a:t>CGO - CV - COGEN</a:t>
          </a:r>
          <a:r>
            <a:rPr lang="fr-FR" sz="18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fr-FR" sz="1800">
              <a:solidFill>
                <a:schemeClr val="tx1"/>
              </a:solidFill>
              <a:latin typeface="+mn-lt"/>
              <a:ea typeface="+mn-ea"/>
              <a:cs typeface="+mn-cs"/>
            </a:rPr>
            <a:t>BIOGAZ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7CDB6-748C-8B44-848B-D27658AC8808}">
  <sheetPr>
    <pageSetUpPr fitToPage="1"/>
  </sheetPr>
  <dimension ref="A4:N37"/>
  <sheetViews>
    <sheetView tabSelected="1" view="pageLayout" zoomScale="63" zoomScaleNormal="100" zoomScalePageLayoutView="63" workbookViewId="0">
      <selection activeCell="L32" sqref="L32"/>
    </sheetView>
  </sheetViews>
  <sheetFormatPr baseColWidth="10" defaultColWidth="10.796875" defaultRowHeight="15.6"/>
  <cols>
    <col min="1" max="1" width="3" style="1" customWidth="1"/>
    <col min="2" max="2" width="17" style="1" customWidth="1"/>
    <col min="3" max="3" width="13.69921875" style="1" customWidth="1"/>
    <col min="4" max="9" width="10.796875" style="1"/>
    <col min="10" max="10" width="25.69921875" style="1" customWidth="1"/>
    <col min="11" max="11" width="3.69921875" style="1" customWidth="1"/>
    <col min="12" max="16384" width="10.796875" style="1"/>
  </cols>
  <sheetData>
    <row r="4" spans="1:14" ht="25.05" customHeight="1">
      <c r="E4" s="84" t="s">
        <v>110</v>
      </c>
      <c r="F4" s="84"/>
      <c r="G4" s="84"/>
      <c r="H4" s="84"/>
      <c r="I4" s="84"/>
      <c r="J4" s="84"/>
      <c r="K4" s="84"/>
      <c r="L4" s="84"/>
      <c r="M4" s="84"/>
      <c r="N4" s="84"/>
    </row>
    <row r="5" spans="1:14" ht="25.95" customHeight="1"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>
      <c r="E6" s="84" t="s">
        <v>111</v>
      </c>
      <c r="F6" s="84"/>
      <c r="G6" s="84"/>
      <c r="H6" s="84"/>
      <c r="I6" s="84"/>
      <c r="J6" s="84"/>
      <c r="K6" s="84"/>
      <c r="L6" s="84"/>
      <c r="M6" s="84"/>
      <c r="N6" s="84"/>
    </row>
    <row r="7" spans="1:14">
      <c r="E7" s="84"/>
      <c r="F7" s="84"/>
      <c r="G7" s="84"/>
      <c r="H7" s="84"/>
      <c r="I7" s="84"/>
      <c r="J7" s="84"/>
      <c r="K7" s="84"/>
      <c r="L7" s="84"/>
      <c r="M7" s="84"/>
      <c r="N7" s="84"/>
    </row>
    <row r="9" spans="1:14">
      <c r="A9" s="36"/>
      <c r="B9" s="36"/>
      <c r="C9" s="36"/>
      <c r="D9" s="36"/>
      <c r="E9" s="36"/>
      <c r="F9" s="36"/>
      <c r="G9" s="36"/>
      <c r="H9" s="36"/>
      <c r="I9" s="36"/>
      <c r="J9" s="36"/>
    </row>
    <row r="10" spans="1:14">
      <c r="A10" s="36"/>
      <c r="B10" s="35" t="s">
        <v>87</v>
      </c>
      <c r="C10" s="37">
        <v>44238</v>
      </c>
      <c r="D10" s="36"/>
      <c r="E10" s="36"/>
      <c r="F10" s="36"/>
      <c r="G10" s="36"/>
      <c r="H10" s="36"/>
      <c r="I10" s="36"/>
      <c r="J10" s="36"/>
    </row>
    <row r="11" spans="1:14">
      <c r="A11" s="36"/>
      <c r="B11" s="36"/>
      <c r="C11" s="36"/>
      <c r="D11" s="36"/>
      <c r="E11" s="36"/>
      <c r="F11" s="36"/>
      <c r="G11" s="36"/>
      <c r="H11" s="36"/>
      <c r="I11" s="36"/>
      <c r="J11" s="36"/>
    </row>
    <row r="12" spans="1:14">
      <c r="A12" s="36"/>
      <c r="B12" s="35" t="s">
        <v>109</v>
      </c>
      <c r="C12" s="41" t="s">
        <v>112</v>
      </c>
      <c r="D12" s="36"/>
      <c r="E12" s="36"/>
      <c r="F12" s="36"/>
      <c r="G12" s="36"/>
      <c r="H12" s="36"/>
      <c r="I12" s="36"/>
      <c r="J12" s="36"/>
    </row>
    <row r="13" spans="1:14">
      <c r="A13" s="36"/>
      <c r="B13" s="36"/>
      <c r="C13" s="36"/>
      <c r="D13" s="36"/>
      <c r="E13" s="36"/>
      <c r="F13" s="36"/>
      <c r="G13" s="36"/>
      <c r="H13" s="36"/>
      <c r="I13" s="36"/>
      <c r="J13" s="36"/>
    </row>
    <row r="14" spans="1:14">
      <c r="A14" s="36"/>
      <c r="B14" s="35" t="s">
        <v>132</v>
      </c>
      <c r="C14" s="36" t="s">
        <v>131</v>
      </c>
      <c r="D14" s="36"/>
      <c r="E14" s="36"/>
      <c r="F14" s="36"/>
      <c r="G14" s="36"/>
      <c r="H14" s="36"/>
      <c r="I14" s="36"/>
      <c r="J14" s="36"/>
    </row>
    <row r="15" spans="1:14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4">
      <c r="A16" s="36"/>
      <c r="B16" s="58" t="s">
        <v>133</v>
      </c>
      <c r="C16" s="36" t="s">
        <v>134</v>
      </c>
      <c r="D16" s="36"/>
      <c r="E16" s="36"/>
      <c r="F16" s="36"/>
      <c r="G16" s="36"/>
      <c r="H16" s="36"/>
      <c r="I16" s="36"/>
      <c r="J16" s="36"/>
    </row>
    <row r="17" spans="1:14">
      <c r="A17" s="36"/>
      <c r="B17" s="38"/>
      <c r="D17" s="36"/>
      <c r="E17" s="36"/>
      <c r="F17" s="36"/>
      <c r="G17" s="36"/>
      <c r="H17" s="36"/>
      <c r="I17" s="36"/>
      <c r="J17" s="36"/>
    </row>
    <row r="18" spans="1:14">
      <c r="A18" s="36"/>
      <c r="B18" s="38"/>
      <c r="C18" s="36" t="s">
        <v>135</v>
      </c>
      <c r="D18" s="36"/>
      <c r="E18" s="36"/>
      <c r="F18" s="36"/>
      <c r="G18" s="36"/>
      <c r="H18" s="36"/>
      <c r="I18" s="36"/>
      <c r="J18" s="36"/>
    </row>
    <row r="19" spans="1:14">
      <c r="A19" s="36"/>
      <c r="B19" s="38"/>
      <c r="C19" s="39"/>
      <c r="D19" s="36"/>
      <c r="E19" s="36"/>
      <c r="F19" s="36"/>
      <c r="G19" s="36"/>
      <c r="H19" s="36"/>
      <c r="I19" s="36"/>
      <c r="J19" s="36"/>
    </row>
    <row r="20" spans="1:14" ht="16.05" customHeight="1">
      <c r="A20" s="36"/>
      <c r="B20" s="38"/>
      <c r="C20" s="39" t="s">
        <v>136</v>
      </c>
      <c r="D20" s="82" t="s">
        <v>137</v>
      </c>
      <c r="E20" s="82"/>
      <c r="F20" s="82"/>
      <c r="G20" s="82"/>
      <c r="H20" s="82"/>
      <c r="I20" s="82"/>
      <c r="J20" s="82"/>
      <c r="K20" s="82"/>
      <c r="L20" s="82"/>
      <c r="M20" s="82"/>
      <c r="N20" s="59"/>
    </row>
    <row r="21" spans="1:14" ht="16.05" customHeight="1">
      <c r="A21" s="36"/>
      <c r="B21" s="38"/>
      <c r="C21" s="39"/>
      <c r="D21" s="80" t="s">
        <v>145</v>
      </c>
      <c r="E21" s="80"/>
      <c r="F21" s="80"/>
      <c r="G21" s="80"/>
      <c r="H21" s="80"/>
      <c r="I21" s="80"/>
      <c r="J21" s="80"/>
      <c r="K21" s="80"/>
      <c r="L21" s="80"/>
      <c r="M21" s="59"/>
      <c r="N21" s="59"/>
    </row>
    <row r="22" spans="1:14">
      <c r="A22" s="36"/>
      <c r="B22" s="38"/>
      <c r="C22" s="40"/>
      <c r="D22" s="80" t="s">
        <v>139</v>
      </c>
      <c r="E22" s="80"/>
      <c r="F22" s="80"/>
      <c r="G22" s="80"/>
      <c r="H22" s="80"/>
      <c r="I22" s="80"/>
      <c r="J22" s="80"/>
      <c r="K22" s="80"/>
      <c r="L22" s="80"/>
    </row>
    <row r="23" spans="1:14">
      <c r="A23" s="36"/>
      <c r="B23" s="36"/>
      <c r="C23" s="36"/>
      <c r="D23" s="80" t="s">
        <v>138</v>
      </c>
      <c r="E23" s="80"/>
      <c r="F23" s="80"/>
      <c r="G23" s="80"/>
      <c r="H23" s="80"/>
      <c r="I23" s="80"/>
      <c r="J23" s="80"/>
      <c r="K23" s="80"/>
      <c r="L23" s="80"/>
    </row>
    <row r="24" spans="1:14">
      <c r="A24" s="36"/>
      <c r="B24" s="36"/>
      <c r="C24" s="36"/>
      <c r="D24" s="80" t="s">
        <v>146</v>
      </c>
      <c r="E24" s="80"/>
      <c r="F24" s="80"/>
      <c r="G24" s="80"/>
      <c r="H24" s="80"/>
      <c r="I24" s="80"/>
      <c r="J24" s="80"/>
      <c r="K24" s="80"/>
      <c r="L24" s="80"/>
    </row>
    <row r="25" spans="1:14">
      <c r="A25" s="36"/>
      <c r="B25" s="38"/>
      <c r="C25" s="36"/>
      <c r="D25" s="80" t="s">
        <v>144</v>
      </c>
      <c r="E25" s="80"/>
      <c r="F25" s="80"/>
      <c r="G25" s="80"/>
      <c r="H25" s="80"/>
      <c r="I25" s="80"/>
      <c r="J25" s="80"/>
      <c r="K25" s="80"/>
      <c r="L25" s="80"/>
    </row>
    <row r="26" spans="1:14">
      <c r="A26" s="36"/>
      <c r="B26" s="38"/>
      <c r="C26" s="41"/>
      <c r="D26" s="36"/>
      <c r="E26" s="36"/>
      <c r="F26" s="36"/>
      <c r="G26" s="36"/>
      <c r="H26" s="36"/>
      <c r="I26" s="36"/>
      <c r="J26" s="36"/>
    </row>
    <row r="27" spans="1:14">
      <c r="A27" s="36"/>
      <c r="C27" s="1" t="s">
        <v>140</v>
      </c>
      <c r="D27" s="82" t="s">
        <v>142</v>
      </c>
      <c r="E27" s="82"/>
      <c r="F27" s="82"/>
      <c r="G27" s="82"/>
      <c r="H27" s="82"/>
      <c r="I27" s="82"/>
      <c r="J27" s="82"/>
      <c r="K27" s="82"/>
      <c r="L27" s="82"/>
      <c r="M27" s="82"/>
    </row>
    <row r="28" spans="1:14">
      <c r="A28" s="36"/>
      <c r="D28" s="80" t="s">
        <v>143</v>
      </c>
      <c r="E28" s="80"/>
      <c r="F28" s="80"/>
      <c r="G28" s="80"/>
      <c r="H28" s="80"/>
      <c r="I28" s="80"/>
      <c r="J28" s="80"/>
      <c r="K28" s="80"/>
      <c r="L28" s="80"/>
      <c r="M28" s="59"/>
    </row>
    <row r="29" spans="1:14">
      <c r="A29" s="36"/>
      <c r="D29" s="80" t="s">
        <v>147</v>
      </c>
      <c r="E29" s="80"/>
      <c r="F29" s="80"/>
      <c r="G29" s="80"/>
      <c r="H29" s="80"/>
      <c r="I29" s="80"/>
      <c r="J29" s="80"/>
      <c r="K29" s="80"/>
      <c r="L29" s="80"/>
      <c r="M29" s="59"/>
    </row>
    <row r="30" spans="1:14" ht="16.05" customHeight="1">
      <c r="A30" s="36"/>
      <c r="D30" s="80" t="s">
        <v>141</v>
      </c>
      <c r="E30" s="80"/>
      <c r="F30" s="80"/>
      <c r="G30" s="80"/>
      <c r="H30" s="80"/>
      <c r="I30" s="80"/>
      <c r="J30" s="80"/>
      <c r="K30" s="80"/>
      <c r="L30" s="80"/>
    </row>
    <row r="31" spans="1:14">
      <c r="A31" s="36"/>
      <c r="B31" s="36"/>
      <c r="C31" s="36"/>
      <c r="D31" s="36"/>
      <c r="E31" s="36"/>
      <c r="F31" s="36"/>
      <c r="G31" s="36"/>
      <c r="H31" s="36"/>
      <c r="I31" s="36"/>
      <c r="J31" s="36"/>
    </row>
    <row r="32" spans="1:14">
      <c r="A32" s="36"/>
      <c r="B32" s="42" t="s">
        <v>99</v>
      </c>
      <c r="C32" s="36" t="s">
        <v>108</v>
      </c>
      <c r="D32" s="36"/>
      <c r="E32" s="36"/>
      <c r="F32" s="36"/>
      <c r="G32" s="36"/>
      <c r="H32" s="36"/>
      <c r="I32" s="36"/>
      <c r="J32" s="36"/>
    </row>
    <row r="33" spans="1:10">
      <c r="A33" s="36"/>
      <c r="B33" s="42"/>
      <c r="C33" s="36" t="s">
        <v>106</v>
      </c>
      <c r="D33" s="36"/>
      <c r="E33" s="36"/>
      <c r="F33" s="36"/>
      <c r="G33" s="36"/>
      <c r="H33" s="36"/>
      <c r="I33" s="36"/>
      <c r="J33" s="36"/>
    </row>
    <row r="34" spans="1:10">
      <c r="A34" s="36"/>
      <c r="B34" s="36"/>
      <c r="C34" s="36"/>
      <c r="D34" s="36"/>
      <c r="E34" s="36"/>
      <c r="F34" s="36"/>
      <c r="G34" s="36"/>
      <c r="H34" s="36"/>
      <c r="I34" s="36"/>
      <c r="J34" s="36"/>
    </row>
    <row r="35" spans="1:10">
      <c r="B35" s="3" t="s">
        <v>159</v>
      </c>
      <c r="C35" s="81" t="s">
        <v>113</v>
      </c>
      <c r="D35" s="81"/>
      <c r="E35" s="81"/>
      <c r="F35" s="81"/>
      <c r="G35" s="81"/>
      <c r="H35" s="81"/>
      <c r="I35" s="81"/>
    </row>
    <row r="36" spans="1:10">
      <c r="C36" s="83" t="s">
        <v>114</v>
      </c>
      <c r="D36" s="83"/>
      <c r="E36" s="83"/>
      <c r="F36" s="83"/>
      <c r="G36" s="83"/>
      <c r="H36" s="83"/>
      <c r="I36" s="83"/>
    </row>
    <row r="37" spans="1:10">
      <c r="C37" s="79" t="s">
        <v>156</v>
      </c>
      <c r="D37" s="79"/>
      <c r="E37" s="79"/>
      <c r="F37" s="79"/>
      <c r="G37" s="79"/>
      <c r="H37" s="79"/>
      <c r="I37" s="79"/>
    </row>
  </sheetData>
  <mergeCells count="15">
    <mergeCell ref="E4:N5"/>
    <mergeCell ref="E6:N7"/>
    <mergeCell ref="D20:M20"/>
    <mergeCell ref="D21:L21"/>
    <mergeCell ref="D22:L22"/>
    <mergeCell ref="D23:L23"/>
    <mergeCell ref="D25:L25"/>
    <mergeCell ref="D27:M27"/>
    <mergeCell ref="D30:L30"/>
    <mergeCell ref="C36:I36"/>
    <mergeCell ref="C37:I37"/>
    <mergeCell ref="D28:L28"/>
    <mergeCell ref="D24:L24"/>
    <mergeCell ref="D29:L29"/>
    <mergeCell ref="C35:I35"/>
  </mergeCells>
  <pageMargins left="0.7" right="0.7" top="0.75" bottom="0.75" header="0.3" footer="0.3"/>
  <pageSetup paperSize="9" scale="70" orientation="landscape" r:id="rId1"/>
  <headerFooter>
    <oddHeader>&amp;C&amp;"Arial,Gras"&amp;10&amp;K05+000CALCUL FACTEUR EMISSION CO2 DU BIOMETHANE</oddHeader>
    <oddFooter>&amp;R&amp;"Arial,Normal"Version du 11.02.2021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FCE83-E0FB-AD48-826F-1C9CDA1C7A6E}">
  <sheetPr>
    <pageSetUpPr fitToPage="1"/>
  </sheetPr>
  <dimension ref="A1:I99"/>
  <sheetViews>
    <sheetView topLeftCell="A3" zoomScale="85" zoomScaleNormal="100" workbookViewId="0">
      <pane xSplit="1" topLeftCell="B1" activePane="topRight" state="frozen"/>
      <selection pane="topRight" activeCell="A21" sqref="A21"/>
    </sheetView>
  </sheetViews>
  <sheetFormatPr baseColWidth="10" defaultColWidth="10.796875" defaultRowHeight="15.6" outlineLevelRow="1" outlineLevelCol="1"/>
  <cols>
    <col min="1" max="1" width="33.69921875" style="8" customWidth="1"/>
    <col min="2" max="2" width="76" style="8" customWidth="1"/>
    <col min="3" max="3" width="21.69921875" style="8" customWidth="1"/>
    <col min="4" max="4" width="20.5" style="8" customWidth="1"/>
    <col min="5" max="5" width="14.19921875" style="8" customWidth="1"/>
    <col min="6" max="6" width="11.796875" style="8" bestFit="1" customWidth="1"/>
    <col min="7" max="7" width="11.796875" style="8" hidden="1" customWidth="1" outlineLevel="1"/>
    <col min="8" max="8" width="115.19921875" style="8" customWidth="1" collapsed="1"/>
    <col min="9" max="9" width="231.5" style="8" customWidth="1"/>
    <col min="10" max="16384" width="10.796875" style="8"/>
  </cols>
  <sheetData>
    <row r="1" spans="1:9">
      <c r="A1" s="11" t="s">
        <v>116</v>
      </c>
      <c r="B1" s="11" t="s">
        <v>36</v>
      </c>
      <c r="C1" s="11" t="s">
        <v>35</v>
      </c>
      <c r="D1" s="11" t="s">
        <v>4</v>
      </c>
      <c r="E1" s="30" t="s">
        <v>34</v>
      </c>
      <c r="F1" s="30" t="s">
        <v>232</v>
      </c>
      <c r="G1" s="30" t="s">
        <v>233</v>
      </c>
      <c r="H1" s="11" t="s">
        <v>115</v>
      </c>
      <c r="I1" s="3"/>
    </row>
    <row r="2" spans="1:9" s="45" customFormat="1" ht="31.2" outlineLevel="1">
      <c r="A2" s="43" t="s">
        <v>168</v>
      </c>
      <c r="B2" s="45" t="s">
        <v>162</v>
      </c>
      <c r="C2" s="45" t="s">
        <v>14</v>
      </c>
      <c r="D2" s="45" t="s">
        <v>6</v>
      </c>
      <c r="E2" s="47">
        <v>100</v>
      </c>
      <c r="H2" s="44" t="s">
        <v>120</v>
      </c>
    </row>
    <row r="3" spans="1:9" ht="37.950000000000003" customHeight="1" outlineLevel="1">
      <c r="B3" s="45" t="s">
        <v>163</v>
      </c>
      <c r="C3" s="45" t="s">
        <v>12</v>
      </c>
      <c r="D3" s="45" t="s">
        <v>0</v>
      </c>
      <c r="E3" s="53">
        <v>20</v>
      </c>
      <c r="H3" s="44" t="s">
        <v>117</v>
      </c>
    </row>
    <row r="4" spans="1:9" ht="18" customHeight="1" outlineLevel="1">
      <c r="A4" s="3" t="s">
        <v>170</v>
      </c>
      <c r="B4" s="65" t="s">
        <v>160</v>
      </c>
      <c r="C4" s="45"/>
      <c r="D4" s="45"/>
      <c r="E4" s="64"/>
      <c r="H4" s="44"/>
    </row>
    <row r="5" spans="1:9" outlineLevel="1">
      <c r="B5" s="31" t="s">
        <v>50</v>
      </c>
      <c r="C5" s="8" t="s">
        <v>123</v>
      </c>
      <c r="D5" s="8" t="s">
        <v>30</v>
      </c>
      <c r="E5" s="52">
        <v>0.05</v>
      </c>
      <c r="H5" s="7" t="s">
        <v>165</v>
      </c>
    </row>
    <row r="6" spans="1:9" s="45" customFormat="1" ht="31.2" outlineLevel="1">
      <c r="B6" s="56" t="s">
        <v>164</v>
      </c>
      <c r="C6" s="54" t="s">
        <v>102</v>
      </c>
      <c r="D6" s="45" t="s">
        <v>33</v>
      </c>
      <c r="E6" s="55">
        <v>0</v>
      </c>
      <c r="H6" s="44" t="s">
        <v>197</v>
      </c>
    </row>
    <row r="7" spans="1:9" s="45" customFormat="1" outlineLevel="1">
      <c r="B7" s="66" t="s">
        <v>179</v>
      </c>
      <c r="C7" s="54"/>
      <c r="E7" s="67"/>
      <c r="H7" s="44"/>
    </row>
    <row r="8" spans="1:9" outlineLevel="1">
      <c r="B8" s="31" t="s">
        <v>49</v>
      </c>
      <c r="C8" s="8" t="s">
        <v>124</v>
      </c>
      <c r="D8" s="8" t="s">
        <v>30</v>
      </c>
      <c r="E8" s="29">
        <v>0.15</v>
      </c>
      <c r="H8" s="7" t="s">
        <v>193</v>
      </c>
    </row>
    <row r="9" spans="1:9" outlineLevel="1">
      <c r="B9" s="31" t="s">
        <v>184</v>
      </c>
      <c r="C9" s="5" t="s">
        <v>103</v>
      </c>
      <c r="D9" s="8" t="s">
        <v>28</v>
      </c>
      <c r="E9" s="29">
        <v>0</v>
      </c>
      <c r="H9" s="8" t="s">
        <v>194</v>
      </c>
    </row>
    <row r="10" spans="1:9" outlineLevel="1">
      <c r="B10" s="32" t="s">
        <v>185</v>
      </c>
      <c r="C10" s="5" t="s">
        <v>38</v>
      </c>
      <c r="D10" s="1" t="s">
        <v>27</v>
      </c>
      <c r="E10" s="18">
        <v>0.9</v>
      </c>
      <c r="F10" s="1"/>
      <c r="H10" s="7" t="s">
        <v>195</v>
      </c>
    </row>
    <row r="11" spans="1:9" outlineLevel="1">
      <c r="B11" s="34" t="s">
        <v>186</v>
      </c>
      <c r="C11" s="8" t="s">
        <v>187</v>
      </c>
      <c r="D11" s="8" t="s">
        <v>0</v>
      </c>
      <c r="E11" s="17">
        <v>35</v>
      </c>
      <c r="H11" s="8" t="s">
        <v>121</v>
      </c>
    </row>
    <row r="12" spans="1:9" outlineLevel="1">
      <c r="B12" s="31" t="s">
        <v>51</v>
      </c>
      <c r="C12" s="5" t="s">
        <v>104</v>
      </c>
      <c r="D12" s="8" t="s">
        <v>28</v>
      </c>
      <c r="E12" s="29">
        <v>0</v>
      </c>
      <c r="G12" s="24">
        <f>IF(E9+E12&gt;1,0,1)</f>
        <v>1</v>
      </c>
      <c r="H12" s="8" t="s">
        <v>122</v>
      </c>
    </row>
    <row r="13" spans="1:9" outlineLevel="1">
      <c r="B13" s="32" t="s">
        <v>52</v>
      </c>
      <c r="C13" s="5" t="s">
        <v>53</v>
      </c>
      <c r="D13" s="1" t="s">
        <v>2</v>
      </c>
      <c r="E13" s="18">
        <v>0.9</v>
      </c>
      <c r="F13" s="1"/>
      <c r="H13" s="7" t="s">
        <v>195</v>
      </c>
    </row>
    <row r="14" spans="1:9" outlineLevel="1">
      <c r="B14" s="32"/>
      <c r="C14" s="5"/>
      <c r="D14" s="1"/>
      <c r="E14" s="46"/>
      <c r="F14" s="1"/>
      <c r="H14" s="7"/>
    </row>
    <row r="15" spans="1:9" outlineLevel="1">
      <c r="A15" s="3" t="s">
        <v>180</v>
      </c>
      <c r="B15" s="8" t="s">
        <v>150</v>
      </c>
      <c r="C15" s="8" t="s">
        <v>152</v>
      </c>
      <c r="D15" s="8" t="s">
        <v>30</v>
      </c>
      <c r="E15" s="29">
        <v>0</v>
      </c>
      <c r="F15" s="1"/>
      <c r="H15" s="7" t="s">
        <v>181</v>
      </c>
    </row>
    <row r="16" spans="1:9" outlineLevel="1">
      <c r="E16" s="48"/>
    </row>
    <row r="17" spans="1:9" outlineLevel="1">
      <c r="A17" s="3" t="s">
        <v>172</v>
      </c>
      <c r="B17" s="8" t="s">
        <v>24</v>
      </c>
      <c r="C17" s="8" t="s">
        <v>67</v>
      </c>
      <c r="D17" s="8" t="s">
        <v>29</v>
      </c>
      <c r="E17" s="29">
        <v>0.4</v>
      </c>
      <c r="H17" s="8" t="s">
        <v>118</v>
      </c>
    </row>
    <row r="18" spans="1:9" outlineLevel="1">
      <c r="B18" s="8" t="s">
        <v>25</v>
      </c>
      <c r="C18" s="8" t="s">
        <v>68</v>
      </c>
      <c r="D18" s="8" t="s">
        <v>29</v>
      </c>
      <c r="E18" s="29">
        <v>0.3</v>
      </c>
      <c r="H18" s="8" t="s">
        <v>118</v>
      </c>
    </row>
    <row r="19" spans="1:9" outlineLevel="1"/>
    <row r="20" spans="1:9" outlineLevel="1">
      <c r="A20" s="3" t="s">
        <v>173</v>
      </c>
      <c r="B20" s="8" t="s">
        <v>149</v>
      </c>
      <c r="C20" s="8" t="s">
        <v>151</v>
      </c>
      <c r="D20" s="8" t="s">
        <v>30</v>
      </c>
      <c r="E20" s="29">
        <v>0.5</v>
      </c>
      <c r="G20" s="24">
        <f>IF(E17+E15&gt;1,0,1)</f>
        <v>1</v>
      </c>
      <c r="H20" s="7" t="s">
        <v>130</v>
      </c>
    </row>
    <row r="21" spans="1:9" outlineLevel="1">
      <c r="B21" s="8" t="s">
        <v>22</v>
      </c>
      <c r="C21" s="5" t="s">
        <v>105</v>
      </c>
      <c r="D21" s="8" t="s">
        <v>107</v>
      </c>
      <c r="E21" s="29">
        <v>0.97</v>
      </c>
      <c r="H21" s="7" t="s">
        <v>205</v>
      </c>
      <c r="I21" s="1"/>
    </row>
    <row r="22" spans="1:9" outlineLevel="1">
      <c r="C22" s="5"/>
      <c r="E22" s="63"/>
      <c r="H22" s="7"/>
      <c r="I22" s="1"/>
    </row>
    <row r="23" spans="1:9" outlineLevel="1">
      <c r="A23" s="3" t="s">
        <v>171</v>
      </c>
      <c r="B23" s="8" t="s">
        <v>127</v>
      </c>
      <c r="C23" s="8" t="s">
        <v>125</v>
      </c>
      <c r="D23" s="8" t="s">
        <v>107</v>
      </c>
      <c r="E23" s="29">
        <v>0.1</v>
      </c>
      <c r="H23" s="7" t="s">
        <v>196</v>
      </c>
      <c r="I23" s="21"/>
    </row>
    <row r="24" spans="1:9" ht="31.2" outlineLevel="1">
      <c r="B24" s="57" t="s">
        <v>129</v>
      </c>
      <c r="C24" s="45" t="s">
        <v>125</v>
      </c>
      <c r="D24" s="45" t="s">
        <v>85</v>
      </c>
      <c r="E24" s="55">
        <v>0</v>
      </c>
      <c r="H24" s="44" t="s">
        <v>198</v>
      </c>
    </row>
    <row r="25" spans="1:9" s="24" customFormat="1" outlineLevel="1">
      <c r="A25" s="85"/>
      <c r="B25" s="86" t="s">
        <v>128</v>
      </c>
      <c r="C25" s="86" t="s">
        <v>126</v>
      </c>
      <c r="D25" s="86" t="s">
        <v>107</v>
      </c>
      <c r="E25" s="29">
        <v>0</v>
      </c>
      <c r="F25" s="86"/>
      <c r="G25" s="86"/>
      <c r="H25" s="85" t="s">
        <v>199</v>
      </c>
      <c r="I25" s="69"/>
    </row>
    <row r="26" spans="1:9" outlineLevel="1">
      <c r="A26" s="68"/>
      <c r="B26" s="24"/>
      <c r="G26" s="72" t="str">
        <f>IF(PRODUCT('2. CALCULS'!G64,'2. CALCULS'!G66,'2. CALCULS'!G86,'2. CALCULS'!G87,'2. CALCULS'!G90)=0,"ERREUR","TEST OK")</f>
        <v>TEST OK</v>
      </c>
    </row>
    <row r="27" spans="1:9">
      <c r="G27" s="4"/>
    </row>
    <row r="28" spans="1:9">
      <c r="A28" s="11" t="s">
        <v>234</v>
      </c>
      <c r="B28" s="11" t="s">
        <v>36</v>
      </c>
      <c r="C28" s="11" t="s">
        <v>35</v>
      </c>
      <c r="D28" s="11" t="s">
        <v>4</v>
      </c>
      <c r="E28" s="30" t="s">
        <v>34</v>
      </c>
      <c r="F28" s="30" t="s">
        <v>232</v>
      </c>
      <c r="G28" s="30" t="s">
        <v>233</v>
      </c>
      <c r="H28" s="76" t="s">
        <v>178</v>
      </c>
      <c r="I28" s="3"/>
    </row>
    <row r="29" spans="1:9" outlineLevel="1">
      <c r="A29" s="61"/>
      <c r="B29" s="1"/>
      <c r="C29" s="1"/>
      <c r="D29" s="1"/>
      <c r="E29" s="1"/>
      <c r="F29" s="1"/>
      <c r="G29" s="1"/>
      <c r="H29" s="22"/>
      <c r="I29" s="1"/>
    </row>
    <row r="30" spans="1:9" outlineLevel="1">
      <c r="A30" s="3" t="s">
        <v>160</v>
      </c>
      <c r="B30" s="2"/>
      <c r="C30" s="1" t="s">
        <v>31</v>
      </c>
      <c r="D30" s="1" t="s">
        <v>10</v>
      </c>
      <c r="E30" s="70">
        <f>E5*E2</f>
        <v>5</v>
      </c>
      <c r="F30" s="1"/>
      <c r="G30" s="1"/>
      <c r="H30" s="21" t="s">
        <v>39</v>
      </c>
      <c r="I30" s="1"/>
    </row>
    <row r="31" spans="1:9" outlineLevel="1">
      <c r="A31" s="61"/>
      <c r="B31" s="77" t="s">
        <v>174</v>
      </c>
      <c r="C31" s="13"/>
      <c r="D31" s="1"/>
      <c r="E31" s="46"/>
      <c r="F31" s="1"/>
      <c r="G31" s="1"/>
      <c r="H31" s="21"/>
      <c r="I31" s="1"/>
    </row>
    <row r="32" spans="1:9" outlineLevel="1">
      <c r="A32" s="61"/>
      <c r="B32" s="78" t="s">
        <v>176</v>
      </c>
      <c r="C32" s="1" t="s">
        <v>45</v>
      </c>
      <c r="D32" s="1" t="s">
        <v>10</v>
      </c>
      <c r="E32" s="8">
        <f>E6*E30</f>
        <v>0</v>
      </c>
      <c r="F32" s="1"/>
      <c r="G32" s="1"/>
      <c r="H32" s="21" t="s">
        <v>89</v>
      </c>
      <c r="I32" s="1"/>
    </row>
    <row r="33" spans="1:9" outlineLevel="1">
      <c r="A33" s="61"/>
      <c r="B33" s="78" t="s">
        <v>8</v>
      </c>
      <c r="C33" s="1" t="s">
        <v>44</v>
      </c>
      <c r="D33" s="1" t="s">
        <v>11</v>
      </c>
      <c r="E33" s="19">
        <v>456</v>
      </c>
      <c r="F33" s="1"/>
      <c r="G33" s="1"/>
      <c r="H33" s="21" t="s">
        <v>182</v>
      </c>
      <c r="I33" s="1"/>
    </row>
    <row r="34" spans="1:9" outlineLevel="1">
      <c r="A34" s="61"/>
      <c r="B34" s="78" t="s">
        <v>7</v>
      </c>
      <c r="C34" s="1" t="s">
        <v>47</v>
      </c>
      <c r="D34" s="1" t="s">
        <v>5</v>
      </c>
      <c r="E34" s="27">
        <f>E33*E32</f>
        <v>0</v>
      </c>
      <c r="F34" s="1"/>
      <c r="G34" s="1"/>
      <c r="H34" s="21" t="s">
        <v>48</v>
      </c>
      <c r="I34" s="1"/>
    </row>
    <row r="35" spans="1:9" outlineLevel="1">
      <c r="A35" s="61"/>
      <c r="B35" s="77" t="s">
        <v>175</v>
      </c>
      <c r="C35" s="13"/>
      <c r="D35" s="1"/>
      <c r="E35" s="10"/>
      <c r="F35" s="1"/>
      <c r="G35" s="1"/>
      <c r="H35" s="21"/>
      <c r="I35" s="1"/>
    </row>
    <row r="36" spans="1:9" outlineLevel="1">
      <c r="A36" s="61"/>
      <c r="B36" s="78" t="s">
        <v>176</v>
      </c>
      <c r="C36" s="1" t="s">
        <v>40</v>
      </c>
      <c r="D36" s="1" t="s">
        <v>10</v>
      </c>
      <c r="E36" s="70">
        <f>E30-E32</f>
        <v>5</v>
      </c>
      <c r="F36" s="1"/>
      <c r="G36" s="1"/>
      <c r="H36" s="21" t="s">
        <v>46</v>
      </c>
      <c r="I36" s="1"/>
    </row>
    <row r="37" spans="1:9" outlineLevel="1">
      <c r="A37" s="61"/>
      <c r="B37" s="1"/>
      <c r="C37" s="1"/>
      <c r="D37" s="1"/>
      <c r="E37" s="12"/>
      <c r="F37" s="1"/>
      <c r="G37" s="1"/>
      <c r="H37" s="21"/>
      <c r="I37" s="1"/>
    </row>
    <row r="38" spans="1:9" outlineLevel="1">
      <c r="B38" s="3"/>
      <c r="C38" s="1"/>
      <c r="D38" s="1"/>
      <c r="E38" s="12"/>
      <c r="F38" s="1"/>
      <c r="G38" s="1"/>
      <c r="H38" s="21"/>
      <c r="I38" s="1"/>
    </row>
    <row r="39" spans="1:9" outlineLevel="1">
      <c r="A39" s="3" t="s">
        <v>161</v>
      </c>
      <c r="B39" s="1"/>
      <c r="C39" s="1" t="s">
        <v>32</v>
      </c>
      <c r="D39" s="1" t="s">
        <v>3</v>
      </c>
      <c r="E39" s="70">
        <f>E8*E2</f>
        <v>15</v>
      </c>
      <c r="F39" s="1"/>
      <c r="G39" s="1"/>
      <c r="H39" s="21" t="s">
        <v>41</v>
      </c>
      <c r="I39" s="1"/>
    </row>
    <row r="40" spans="1:9" outlineLevel="1">
      <c r="A40" s="61"/>
      <c r="B40" s="77" t="s">
        <v>177</v>
      </c>
      <c r="C40" s="13"/>
      <c r="D40" s="1"/>
      <c r="E40" s="46"/>
      <c r="F40" s="1"/>
      <c r="G40" s="1"/>
      <c r="H40" s="21"/>
      <c r="I40" s="7"/>
    </row>
    <row r="41" spans="1:9" outlineLevel="1">
      <c r="A41" s="61"/>
      <c r="B41" s="31" t="s">
        <v>183</v>
      </c>
      <c r="C41" s="1" t="s">
        <v>42</v>
      </c>
      <c r="D41" s="1" t="s">
        <v>3</v>
      </c>
      <c r="E41" s="70">
        <f>E9*E39</f>
        <v>0</v>
      </c>
      <c r="F41" s="1"/>
      <c r="G41" s="1"/>
      <c r="H41" s="21" t="s">
        <v>58</v>
      </c>
      <c r="I41" s="1"/>
    </row>
    <row r="42" spans="1:9" outlineLevel="1">
      <c r="A42" s="61"/>
      <c r="B42" s="78" t="s">
        <v>9</v>
      </c>
      <c r="C42" s="1" t="s">
        <v>188</v>
      </c>
      <c r="D42" s="1" t="s">
        <v>6</v>
      </c>
      <c r="E42" s="70">
        <f>E41/E10</f>
        <v>0</v>
      </c>
      <c r="F42" s="1"/>
      <c r="G42" s="1"/>
      <c r="H42" s="21" t="s">
        <v>43</v>
      </c>
      <c r="I42" s="1"/>
    </row>
    <row r="43" spans="1:9" outlineLevel="1">
      <c r="A43" s="61"/>
      <c r="B43" s="78" t="s">
        <v>7</v>
      </c>
      <c r="C43" s="1" t="s">
        <v>189</v>
      </c>
      <c r="D43" s="1" t="s">
        <v>5</v>
      </c>
      <c r="E43" s="27">
        <f>E11*E42</f>
        <v>0</v>
      </c>
      <c r="F43" s="1"/>
      <c r="G43" s="1"/>
      <c r="H43" s="21" t="s">
        <v>190</v>
      </c>
      <c r="I43" s="1"/>
    </row>
    <row r="44" spans="1:9" outlineLevel="1">
      <c r="A44" s="61"/>
      <c r="B44" s="77" t="s">
        <v>90</v>
      </c>
      <c r="I44" s="1"/>
    </row>
    <row r="45" spans="1:9" outlineLevel="1">
      <c r="A45" s="61"/>
      <c r="B45" s="31" t="s">
        <v>183</v>
      </c>
      <c r="C45" s="1" t="s">
        <v>56</v>
      </c>
      <c r="D45" s="1" t="s">
        <v>3</v>
      </c>
      <c r="E45" s="71">
        <f>E12*E39</f>
        <v>0</v>
      </c>
      <c r="F45" s="1"/>
      <c r="G45" s="1"/>
      <c r="H45" s="21" t="s">
        <v>59</v>
      </c>
      <c r="I45" s="1"/>
    </row>
    <row r="46" spans="1:9" outlineLevel="1">
      <c r="A46" s="61"/>
      <c r="B46" s="77" t="s">
        <v>91</v>
      </c>
      <c r="C46" s="1"/>
      <c r="D46" s="1"/>
      <c r="E46" s="12"/>
      <c r="F46" s="1"/>
      <c r="G46" s="1"/>
      <c r="H46" s="21"/>
      <c r="I46" s="1"/>
    </row>
    <row r="47" spans="1:9" outlineLevel="1">
      <c r="A47" s="61"/>
      <c r="B47" s="78" t="s">
        <v>55</v>
      </c>
      <c r="C47" s="13" t="s">
        <v>57</v>
      </c>
      <c r="D47" s="1" t="s">
        <v>28</v>
      </c>
      <c r="E47" s="10">
        <f>1-E9-E12</f>
        <v>1</v>
      </c>
      <c r="F47" s="1"/>
      <c r="G47" s="24">
        <f>IF(E47&lt;0,0,1)</f>
        <v>1</v>
      </c>
      <c r="H47" s="21" t="s">
        <v>60</v>
      </c>
      <c r="I47" s="1"/>
    </row>
    <row r="48" spans="1:9" outlineLevel="1">
      <c r="A48" s="61"/>
      <c r="B48" s="31" t="s">
        <v>183</v>
      </c>
      <c r="C48" s="1" t="s">
        <v>62</v>
      </c>
      <c r="D48" s="1" t="s">
        <v>3</v>
      </c>
      <c r="E48" s="71">
        <f>E47*E39</f>
        <v>15</v>
      </c>
      <c r="F48" s="1"/>
      <c r="G48" s="1"/>
      <c r="H48" s="21" t="s">
        <v>63</v>
      </c>
      <c r="I48" s="1"/>
    </row>
    <row r="49" spans="1:9" outlineLevel="1">
      <c r="A49" s="61"/>
      <c r="B49" s="1"/>
      <c r="C49" s="1"/>
      <c r="D49" s="1"/>
      <c r="E49" s="1"/>
      <c r="F49" s="1"/>
      <c r="G49" s="1"/>
      <c r="H49" s="1"/>
      <c r="I49" s="1"/>
    </row>
    <row r="50" spans="1:9" outlineLevel="1">
      <c r="A50" s="3" t="s">
        <v>169</v>
      </c>
      <c r="B50" s="3"/>
      <c r="C50" s="1"/>
      <c r="D50" s="1"/>
      <c r="E50" s="1"/>
      <c r="F50" s="1"/>
      <c r="G50" s="1"/>
      <c r="H50" s="22"/>
      <c r="I50" s="1"/>
    </row>
    <row r="51" spans="1:9" outlineLevel="1">
      <c r="A51" s="61"/>
      <c r="B51" s="1" t="s">
        <v>166</v>
      </c>
      <c r="C51" s="1" t="s">
        <v>13</v>
      </c>
      <c r="D51" s="1" t="s">
        <v>5</v>
      </c>
      <c r="E51" s="27">
        <f>E3*E2</f>
        <v>2000</v>
      </c>
      <c r="F51" s="10">
        <f>E51/E53</f>
        <v>1</v>
      </c>
      <c r="G51" s="1"/>
      <c r="H51" s="21" t="s">
        <v>119</v>
      </c>
      <c r="I51" s="1"/>
    </row>
    <row r="52" spans="1:9" outlineLevel="1">
      <c r="A52" s="61"/>
      <c r="B52" s="1" t="s">
        <v>229</v>
      </c>
      <c r="C52" s="1" t="s">
        <v>230</v>
      </c>
      <c r="D52" s="1" t="s">
        <v>5</v>
      </c>
      <c r="E52" s="27">
        <f>E34+E43</f>
        <v>0</v>
      </c>
      <c r="F52" s="10">
        <f>E52/E53</f>
        <v>0</v>
      </c>
      <c r="G52" s="1"/>
      <c r="H52" s="21" t="s">
        <v>231</v>
      </c>
      <c r="I52" s="1"/>
    </row>
    <row r="53" spans="1:9" outlineLevel="1">
      <c r="A53" s="61"/>
      <c r="B53" s="1" t="s">
        <v>227</v>
      </c>
      <c r="C53" s="1" t="s">
        <v>212</v>
      </c>
      <c r="D53" s="1" t="s">
        <v>5</v>
      </c>
      <c r="E53" s="27">
        <f>E51+E43+E34</f>
        <v>2000</v>
      </c>
      <c r="F53" s="10">
        <f>F52+F51</f>
        <v>1</v>
      </c>
      <c r="G53" s="1"/>
      <c r="H53" s="21" t="s">
        <v>191</v>
      </c>
      <c r="I53" s="1"/>
    </row>
    <row r="54" spans="1:9" outlineLevel="1">
      <c r="A54" s="61"/>
      <c r="B54" s="1" t="s">
        <v>228</v>
      </c>
      <c r="C54" s="1" t="s">
        <v>211</v>
      </c>
      <c r="D54" s="1" t="s">
        <v>6</v>
      </c>
      <c r="E54" s="9">
        <f>E32+E42+E2</f>
        <v>100</v>
      </c>
      <c r="F54" s="1"/>
      <c r="G54" s="1"/>
      <c r="H54" s="21" t="s">
        <v>192</v>
      </c>
      <c r="I54" s="1"/>
    </row>
    <row r="55" spans="1:9" outlineLevel="1">
      <c r="A55" s="61"/>
      <c r="B55" s="1" t="s">
        <v>167</v>
      </c>
      <c r="C55" s="1" t="s">
        <v>214</v>
      </c>
      <c r="D55" s="1" t="s">
        <v>0</v>
      </c>
      <c r="E55" s="20">
        <f>E53/E54</f>
        <v>20</v>
      </c>
      <c r="F55" s="1"/>
      <c r="G55" s="1"/>
      <c r="H55" s="21" t="s">
        <v>213</v>
      </c>
      <c r="I55" s="1"/>
    </row>
    <row r="56" spans="1:9" outlineLevel="1">
      <c r="A56" s="61"/>
      <c r="B56" s="1"/>
      <c r="C56" s="1"/>
      <c r="D56" s="1"/>
      <c r="E56" s="1"/>
      <c r="F56" s="1"/>
      <c r="G56" s="1"/>
      <c r="H56" s="1"/>
      <c r="I56" s="1"/>
    </row>
    <row r="57" spans="1:9" outlineLevel="1">
      <c r="A57" s="3" t="s">
        <v>200</v>
      </c>
      <c r="B57" s="3"/>
      <c r="C57" s="1"/>
      <c r="D57" s="1"/>
      <c r="E57" s="1"/>
      <c r="F57" s="1"/>
      <c r="G57" s="1"/>
      <c r="H57" s="22"/>
      <c r="I57" s="1"/>
    </row>
    <row r="58" spans="1:9" outlineLevel="1">
      <c r="A58" s="61"/>
      <c r="B58" s="50" t="s">
        <v>92</v>
      </c>
      <c r="C58" s="8" t="s">
        <v>17</v>
      </c>
      <c r="D58" s="8" t="s">
        <v>6</v>
      </c>
      <c r="E58" s="70">
        <f>E20*E2</f>
        <v>50</v>
      </c>
      <c r="F58" s="1"/>
      <c r="G58" s="1"/>
      <c r="H58" s="60" t="s">
        <v>153</v>
      </c>
      <c r="I58" s="1"/>
    </row>
    <row r="59" spans="1:9" outlineLevel="1">
      <c r="A59" s="61"/>
      <c r="B59" s="50" t="s">
        <v>155</v>
      </c>
      <c r="C59" s="23" t="s">
        <v>148</v>
      </c>
      <c r="D59" s="8" t="s">
        <v>6</v>
      </c>
      <c r="E59" s="70">
        <f>E15*E2</f>
        <v>0</v>
      </c>
      <c r="G59" s="1"/>
      <c r="H59" s="60" t="s">
        <v>154</v>
      </c>
      <c r="I59" s="1"/>
    </row>
    <row r="60" spans="1:9" outlineLevel="1">
      <c r="A60" s="61"/>
      <c r="B60" s="50" t="s">
        <v>201</v>
      </c>
      <c r="C60" s="8" t="s">
        <v>202</v>
      </c>
      <c r="D60" s="8" t="s">
        <v>6</v>
      </c>
      <c r="E60" s="70">
        <f>E45/E13</f>
        <v>0</v>
      </c>
      <c r="G60" s="1"/>
      <c r="H60" s="21" t="s">
        <v>54</v>
      </c>
      <c r="I60" s="1"/>
    </row>
    <row r="61" spans="1:9" outlineLevel="1">
      <c r="A61" s="3"/>
      <c r="B61" s="50" t="s">
        <v>20</v>
      </c>
      <c r="C61" s="23" t="s">
        <v>37</v>
      </c>
      <c r="D61" s="8" t="s">
        <v>6</v>
      </c>
      <c r="E61" s="70">
        <f>E2-E58-E59-E60</f>
        <v>50</v>
      </c>
      <c r="F61" s="1"/>
      <c r="G61" s="24">
        <f>IF(E61&lt;0,0,1)</f>
        <v>1</v>
      </c>
      <c r="H61" s="21" t="s">
        <v>203</v>
      </c>
      <c r="I61" s="1"/>
    </row>
    <row r="62" spans="1:9" outlineLevel="1">
      <c r="A62" s="3" t="s">
        <v>204</v>
      </c>
      <c r="B62" s="50"/>
      <c r="C62" s="23"/>
      <c r="E62" s="70"/>
      <c r="F62" s="1"/>
      <c r="G62" s="1"/>
      <c r="H62" s="21"/>
      <c r="I62" s="1"/>
    </row>
    <row r="63" spans="1:9" outlineLevel="1">
      <c r="A63" s="61"/>
      <c r="B63" s="50" t="s">
        <v>64</v>
      </c>
      <c r="C63" s="23" t="s">
        <v>65</v>
      </c>
      <c r="D63" s="8" t="s">
        <v>10</v>
      </c>
      <c r="E63" s="70">
        <f>E61*E17</f>
        <v>20</v>
      </c>
      <c r="F63" s="1"/>
      <c r="G63" s="1"/>
      <c r="H63" s="21" t="s">
        <v>66</v>
      </c>
      <c r="I63" s="1"/>
    </row>
    <row r="64" spans="1:9" outlineLevel="1">
      <c r="A64" s="61"/>
      <c r="B64" s="50" t="s">
        <v>19</v>
      </c>
      <c r="C64" s="8" t="s">
        <v>80</v>
      </c>
      <c r="D64" s="8" t="s">
        <v>10</v>
      </c>
      <c r="E64" s="70">
        <f>E63-E36</f>
        <v>15</v>
      </c>
      <c r="F64" s="1"/>
      <c r="G64" s="24">
        <f>IF(E64&lt;0,0,1)</f>
        <v>1</v>
      </c>
      <c r="H64" s="21" t="s">
        <v>71</v>
      </c>
      <c r="I64" s="1"/>
    </row>
    <row r="65" spans="1:9" outlineLevel="1">
      <c r="A65" s="61"/>
      <c r="B65" s="50" t="s">
        <v>69</v>
      </c>
      <c r="C65" s="8" t="s">
        <v>81</v>
      </c>
      <c r="D65" s="8" t="s">
        <v>3</v>
      </c>
      <c r="E65" s="70">
        <f>E18*E61</f>
        <v>15</v>
      </c>
      <c r="F65" s="1"/>
      <c r="G65" s="24"/>
      <c r="H65" s="21" t="s">
        <v>70</v>
      </c>
      <c r="I65" s="1"/>
    </row>
    <row r="66" spans="1:9" outlineLevel="1">
      <c r="A66" s="61"/>
      <c r="B66" s="50" t="s">
        <v>21</v>
      </c>
      <c r="C66" s="8" t="s">
        <v>82</v>
      </c>
      <c r="D66" s="8" t="s">
        <v>3</v>
      </c>
      <c r="E66" s="70">
        <f>E65-E48</f>
        <v>0</v>
      </c>
      <c r="F66" s="1"/>
      <c r="G66" s="24">
        <f>IF(E66&lt;0,0,1)</f>
        <v>1</v>
      </c>
      <c r="H66" s="21" t="s">
        <v>72</v>
      </c>
      <c r="I66" s="1"/>
    </row>
    <row r="67" spans="1:9" outlineLevel="1">
      <c r="A67" s="61"/>
      <c r="B67" s="49"/>
      <c r="C67" s="3"/>
      <c r="D67" s="3"/>
      <c r="E67" s="26"/>
      <c r="F67" s="1"/>
      <c r="G67" s="24"/>
      <c r="H67" s="21"/>
      <c r="I67" s="1"/>
    </row>
    <row r="68" spans="1:9" outlineLevel="1">
      <c r="A68" s="3" t="s">
        <v>206</v>
      </c>
      <c r="B68" s="3"/>
      <c r="C68" s="1"/>
      <c r="D68" s="1"/>
      <c r="E68" s="1"/>
      <c r="F68" s="1"/>
      <c r="G68" s="1"/>
      <c r="H68" s="22"/>
      <c r="I68" s="1"/>
    </row>
    <row r="69" spans="1:9" outlineLevel="1">
      <c r="A69" s="61"/>
      <c r="B69" s="1" t="s">
        <v>207</v>
      </c>
      <c r="C69" s="1" t="s">
        <v>210</v>
      </c>
      <c r="D69" s="1" t="s">
        <v>15</v>
      </c>
      <c r="E69" s="6">
        <f>E66+E64+E58</f>
        <v>65</v>
      </c>
      <c r="F69" s="6"/>
      <c r="G69" s="1"/>
      <c r="H69" s="21" t="s">
        <v>79</v>
      </c>
      <c r="I69" s="1"/>
    </row>
    <row r="70" spans="1:9" outlineLevel="1">
      <c r="A70" s="61"/>
      <c r="B70" s="1" t="s">
        <v>208</v>
      </c>
      <c r="C70" s="1" t="s">
        <v>209</v>
      </c>
      <c r="D70" s="1" t="s">
        <v>15</v>
      </c>
      <c r="E70" s="6">
        <f>E54-E69</f>
        <v>35</v>
      </c>
      <c r="F70" s="1"/>
      <c r="G70" s="1"/>
      <c r="H70" s="21" t="s">
        <v>218</v>
      </c>
      <c r="I70" s="1"/>
    </row>
    <row r="71" spans="1:9" outlineLevel="1">
      <c r="A71" s="61"/>
      <c r="B71" s="1" t="s">
        <v>219</v>
      </c>
      <c r="C71" s="1" t="s">
        <v>220</v>
      </c>
      <c r="D71" s="1" t="s">
        <v>1</v>
      </c>
      <c r="E71" s="10">
        <f>E69/E54</f>
        <v>0.65</v>
      </c>
      <c r="F71" s="1"/>
      <c r="G71" s="1"/>
      <c r="H71" s="21" t="s">
        <v>217</v>
      </c>
      <c r="I71" s="1"/>
    </row>
    <row r="72" spans="1:9" outlineLevel="1">
      <c r="A72" s="61"/>
      <c r="I72" s="1"/>
    </row>
    <row r="73" spans="1:9" outlineLevel="1">
      <c r="A73" s="3" t="s">
        <v>88</v>
      </c>
      <c r="B73" s="1"/>
      <c r="C73" s="1"/>
      <c r="D73" s="1"/>
      <c r="E73" s="1"/>
      <c r="F73" s="1"/>
      <c r="G73" s="1"/>
      <c r="H73" s="1"/>
      <c r="I73" s="1"/>
    </row>
    <row r="74" spans="1:9" outlineLevel="1">
      <c r="B74" s="1" t="s">
        <v>224</v>
      </c>
      <c r="C74" s="1" t="s">
        <v>215</v>
      </c>
      <c r="D74" s="1" t="s">
        <v>16</v>
      </c>
      <c r="E74" s="20">
        <f>E53/E69</f>
        <v>30.76923076923077</v>
      </c>
      <c r="F74" s="1"/>
      <c r="G74" s="1"/>
      <c r="H74" s="21" t="s">
        <v>216</v>
      </c>
      <c r="I74" s="1"/>
    </row>
    <row r="75" spans="1:9" outlineLevel="1">
      <c r="A75" s="61"/>
      <c r="B75" s="1" t="s">
        <v>221</v>
      </c>
      <c r="C75" s="1" t="s">
        <v>13</v>
      </c>
      <c r="D75" s="1" t="s">
        <v>5</v>
      </c>
      <c r="E75" s="12">
        <f>E58*E74</f>
        <v>1538.4615384615386</v>
      </c>
      <c r="F75" s="10">
        <f>E75/$E$78</f>
        <v>0.76923076923076927</v>
      </c>
      <c r="G75" s="10"/>
      <c r="H75" s="21" t="s">
        <v>249</v>
      </c>
      <c r="I75" s="1"/>
    </row>
    <row r="76" spans="1:9" outlineLevel="1">
      <c r="A76" s="61"/>
      <c r="B76" s="1" t="s">
        <v>222</v>
      </c>
      <c r="C76" s="1" t="s">
        <v>73</v>
      </c>
      <c r="D76" s="1" t="s">
        <v>5</v>
      </c>
      <c r="E76" s="12">
        <f>E64*E74</f>
        <v>461.53846153846155</v>
      </c>
      <c r="F76" s="10">
        <f>E76/$E$78</f>
        <v>0.23076923076923078</v>
      </c>
      <c r="G76" s="10"/>
      <c r="H76" s="21" t="s">
        <v>250</v>
      </c>
      <c r="I76" s="1"/>
    </row>
    <row r="77" spans="1:9" outlineLevel="1">
      <c r="A77" s="61"/>
      <c r="B77" s="14" t="s">
        <v>223</v>
      </c>
      <c r="C77" s="14" t="s">
        <v>74</v>
      </c>
      <c r="D77" s="14" t="s">
        <v>5</v>
      </c>
      <c r="E77" s="15">
        <f>E66*E74</f>
        <v>0</v>
      </c>
      <c r="F77" s="16">
        <f>E77/$E$78</f>
        <v>0</v>
      </c>
      <c r="G77" s="33"/>
      <c r="H77" s="21" t="s">
        <v>251</v>
      </c>
      <c r="I77" s="1"/>
    </row>
    <row r="78" spans="1:9" outlineLevel="1">
      <c r="A78" s="61"/>
      <c r="B78" s="1" t="s">
        <v>248</v>
      </c>
      <c r="C78" s="1" t="s">
        <v>226</v>
      </c>
      <c r="D78" s="1" t="s">
        <v>5</v>
      </c>
      <c r="E78" s="27">
        <f>SUM(E75:E77)</f>
        <v>2000</v>
      </c>
      <c r="F78" s="10">
        <f>E78/$E$78</f>
        <v>1</v>
      </c>
      <c r="G78" s="24">
        <f>IF(E78&lt;&gt;E53,0,1)</f>
        <v>1</v>
      </c>
      <c r="H78" s="21" t="s">
        <v>225</v>
      </c>
      <c r="I78" s="1"/>
    </row>
    <row r="79" spans="1:9">
      <c r="A79" s="1"/>
      <c r="B79" s="1"/>
      <c r="C79" s="1"/>
      <c r="D79" s="1"/>
      <c r="E79" s="1"/>
      <c r="F79" s="1"/>
      <c r="G79" s="1"/>
      <c r="H79" s="1"/>
      <c r="I79" s="1"/>
    </row>
    <row r="80" spans="1:9" ht="16.05" customHeight="1">
      <c r="A80" s="11" t="s">
        <v>235</v>
      </c>
      <c r="B80" s="11" t="s">
        <v>36</v>
      </c>
      <c r="C80" s="11" t="s">
        <v>35</v>
      </c>
      <c r="D80" s="11" t="s">
        <v>4</v>
      </c>
      <c r="E80" s="30" t="s">
        <v>34</v>
      </c>
      <c r="F80" s="30" t="s">
        <v>232</v>
      </c>
      <c r="G80" s="30" t="s">
        <v>233</v>
      </c>
      <c r="H80" s="76" t="s">
        <v>178</v>
      </c>
      <c r="I80" s="1"/>
    </row>
    <row r="81" spans="1:9" ht="16.05" customHeight="1" outlineLevel="1">
      <c r="A81" s="3"/>
      <c r="B81" s="3"/>
      <c r="C81" s="1"/>
      <c r="D81" s="1"/>
      <c r="E81" s="1"/>
      <c r="F81" s="1"/>
      <c r="G81" s="1"/>
      <c r="H81" s="1"/>
      <c r="I81" s="1"/>
    </row>
    <row r="82" spans="1:9" outlineLevel="1">
      <c r="A82" s="3" t="s">
        <v>254</v>
      </c>
      <c r="B82" s="2" t="s">
        <v>23</v>
      </c>
      <c r="C82" s="1" t="s">
        <v>98</v>
      </c>
      <c r="D82" s="2" t="s">
        <v>6</v>
      </c>
      <c r="E82" s="1">
        <f>E58*E21</f>
        <v>48.5</v>
      </c>
      <c r="G82" s="12"/>
      <c r="H82" s="75" t="s">
        <v>252</v>
      </c>
      <c r="I82" s="1"/>
    </row>
    <row r="83" spans="1:9" outlineLevel="1">
      <c r="A83" s="62"/>
      <c r="B83" s="2"/>
      <c r="C83" s="1"/>
      <c r="D83" s="2"/>
      <c r="E83" s="1"/>
      <c r="G83" s="12"/>
      <c r="H83" s="75"/>
      <c r="I83" s="1"/>
    </row>
    <row r="84" spans="1:9" outlineLevel="1">
      <c r="A84" s="3" t="s">
        <v>160</v>
      </c>
      <c r="B84" s="1"/>
      <c r="C84" s="1" t="s">
        <v>26</v>
      </c>
      <c r="D84" s="1" t="s">
        <v>15</v>
      </c>
      <c r="E84" s="1">
        <f>E23*E58</f>
        <v>5</v>
      </c>
      <c r="F84" s="1"/>
      <c r="G84" s="1"/>
      <c r="H84" s="21" t="s">
        <v>83</v>
      </c>
      <c r="I84" s="1"/>
    </row>
    <row r="85" spans="1:9" outlineLevel="1">
      <c r="A85" s="62"/>
      <c r="B85" s="1" t="s">
        <v>76</v>
      </c>
      <c r="C85" s="1" t="s">
        <v>239</v>
      </c>
      <c r="D85" s="1" t="s">
        <v>10</v>
      </c>
      <c r="E85" s="8">
        <f>E24*E84</f>
        <v>0</v>
      </c>
      <c r="F85" s="10"/>
      <c r="G85" s="1"/>
      <c r="H85" s="21" t="s">
        <v>84</v>
      </c>
      <c r="I85" s="1"/>
    </row>
    <row r="86" spans="1:9" outlineLevel="1">
      <c r="A86" s="62"/>
      <c r="B86" s="1" t="s">
        <v>75</v>
      </c>
      <c r="C86" s="1" t="s">
        <v>93</v>
      </c>
      <c r="D86" s="1" t="s">
        <v>10</v>
      </c>
      <c r="E86" s="1">
        <f>E84-E85</f>
        <v>5</v>
      </c>
      <c r="F86" s="10"/>
      <c r="G86" s="24">
        <f>IF(E86&lt;0,0,1)</f>
        <v>1</v>
      </c>
      <c r="H86" s="21" t="s">
        <v>241</v>
      </c>
      <c r="I86" s="1" t="s">
        <v>78</v>
      </c>
    </row>
    <row r="87" spans="1:9" outlineLevel="1">
      <c r="A87" s="62"/>
      <c r="B87" s="1" t="s">
        <v>86</v>
      </c>
      <c r="C87" s="1" t="s">
        <v>100</v>
      </c>
      <c r="D87" s="1" t="s">
        <v>10</v>
      </c>
      <c r="E87" s="25">
        <f>E64-E86</f>
        <v>10</v>
      </c>
      <c r="F87" s="1"/>
      <c r="G87" s="24">
        <f>IF(E87&lt;0,0,1)</f>
        <v>1</v>
      </c>
      <c r="H87" s="21" t="s">
        <v>95</v>
      </c>
      <c r="I87" s="1" t="s">
        <v>78</v>
      </c>
    </row>
    <row r="88" spans="1:9" outlineLevel="1">
      <c r="A88" s="62"/>
      <c r="B88" s="1"/>
      <c r="C88" s="1"/>
      <c r="D88" s="1"/>
      <c r="E88" s="25"/>
      <c r="F88" s="1"/>
      <c r="G88" s="24"/>
      <c r="H88" s="21"/>
      <c r="I88" s="1"/>
    </row>
    <row r="89" spans="1:9" outlineLevel="1">
      <c r="A89" s="3" t="s">
        <v>161</v>
      </c>
      <c r="B89" s="1" t="s">
        <v>61</v>
      </c>
      <c r="C89" s="1" t="s">
        <v>94</v>
      </c>
      <c r="D89" s="1" t="s">
        <v>3</v>
      </c>
      <c r="E89" s="25">
        <f>E25*E58</f>
        <v>0</v>
      </c>
      <c r="F89" s="1"/>
      <c r="G89" s="1"/>
      <c r="H89" s="21" t="s">
        <v>96</v>
      </c>
      <c r="I89" s="1"/>
    </row>
    <row r="90" spans="1:9" outlineLevel="1">
      <c r="A90" s="62"/>
      <c r="B90" s="1" t="s">
        <v>77</v>
      </c>
      <c r="C90" s="1" t="s">
        <v>101</v>
      </c>
      <c r="D90" s="1" t="s">
        <v>3</v>
      </c>
      <c r="E90" s="25">
        <f>E66-E89</f>
        <v>0</v>
      </c>
      <c r="F90" s="1"/>
      <c r="G90" s="24">
        <f>IF(E90&lt;0,0,1)</f>
        <v>1</v>
      </c>
      <c r="H90" s="21" t="s">
        <v>97</v>
      </c>
      <c r="I90" s="1" t="s">
        <v>78</v>
      </c>
    </row>
    <row r="91" spans="1:9" outlineLevel="1">
      <c r="A91" s="62"/>
      <c r="B91" s="1"/>
      <c r="C91" s="1"/>
      <c r="D91" s="1"/>
      <c r="E91" s="1"/>
      <c r="F91" s="1"/>
      <c r="G91" s="1"/>
      <c r="H91" s="22"/>
      <c r="I91" s="1"/>
    </row>
    <row r="92" spans="1:9" outlineLevel="1">
      <c r="A92" s="3" t="s">
        <v>88</v>
      </c>
      <c r="B92" s="3"/>
      <c r="C92" s="1"/>
      <c r="D92" s="1"/>
      <c r="E92" s="1"/>
      <c r="F92" s="1"/>
      <c r="G92" s="1"/>
      <c r="H92" s="1"/>
      <c r="I92" s="1"/>
    </row>
    <row r="93" spans="1:9" outlineLevel="1">
      <c r="A93" s="62"/>
      <c r="B93" s="2" t="s">
        <v>221</v>
      </c>
      <c r="C93" s="1" t="s">
        <v>13</v>
      </c>
      <c r="D93" s="8" t="s">
        <v>5</v>
      </c>
      <c r="E93" s="12">
        <f>E74*E58</f>
        <v>1538.4615384615386</v>
      </c>
      <c r="F93" s="10">
        <f>E93/E97</f>
        <v>0.90909090909090906</v>
      </c>
      <c r="G93" s="12"/>
      <c r="H93" s="21" t="s">
        <v>242</v>
      </c>
      <c r="I93" s="1"/>
    </row>
    <row r="94" spans="1:9" outlineLevel="1">
      <c r="A94" s="62"/>
      <c r="B94" s="2" t="s">
        <v>245</v>
      </c>
      <c r="C94" s="1" t="s">
        <v>238</v>
      </c>
      <c r="D94" s="8" t="s">
        <v>5</v>
      </c>
      <c r="E94" s="28">
        <f>E33*E85</f>
        <v>0</v>
      </c>
      <c r="F94" s="10">
        <f>E94/E97</f>
        <v>0</v>
      </c>
      <c r="G94" s="12"/>
      <c r="H94" s="21" t="s">
        <v>240</v>
      </c>
      <c r="I94" s="1"/>
    </row>
    <row r="95" spans="1:9" outlineLevel="1">
      <c r="A95" s="62"/>
      <c r="B95" s="2" t="s">
        <v>246</v>
      </c>
      <c r="C95" s="1" t="s">
        <v>236</v>
      </c>
      <c r="D95" s="8" t="s">
        <v>5</v>
      </c>
      <c r="E95" s="28">
        <f>E74*E86</f>
        <v>153.84615384615384</v>
      </c>
      <c r="F95" s="10">
        <f>E95/E97</f>
        <v>9.0909090909090898E-2</v>
      </c>
      <c r="G95" s="12"/>
      <c r="H95" s="21" t="s">
        <v>243</v>
      </c>
      <c r="I95" s="1"/>
    </row>
    <row r="96" spans="1:9" outlineLevel="1">
      <c r="A96" s="62"/>
      <c r="B96" s="73" t="s">
        <v>247</v>
      </c>
      <c r="C96" s="14" t="s">
        <v>237</v>
      </c>
      <c r="D96" s="74" t="s">
        <v>5</v>
      </c>
      <c r="E96" s="15">
        <f>E74*E89</f>
        <v>0</v>
      </c>
      <c r="F96" s="16">
        <f>E96/E97</f>
        <v>0</v>
      </c>
      <c r="G96" s="12"/>
      <c r="H96" s="21" t="s">
        <v>243</v>
      </c>
      <c r="I96" s="1"/>
    </row>
    <row r="97" spans="1:9" outlineLevel="1">
      <c r="A97" s="62"/>
      <c r="B97" s="2" t="s">
        <v>253</v>
      </c>
      <c r="C97" s="1" t="s">
        <v>18</v>
      </c>
      <c r="D97" s="8" t="s">
        <v>5</v>
      </c>
      <c r="E97" s="27">
        <f>SUM(E93:E96)</f>
        <v>1692.3076923076924</v>
      </c>
      <c r="F97" s="10">
        <f>SUM(F93:F96)</f>
        <v>1</v>
      </c>
      <c r="G97" s="12"/>
      <c r="H97" s="21" t="s">
        <v>244</v>
      </c>
      <c r="I97" s="1"/>
    </row>
    <row r="98" spans="1:9">
      <c r="A98" s="62"/>
      <c r="I98" s="1"/>
    </row>
    <row r="99" spans="1:9">
      <c r="A99" s="11" t="s">
        <v>256</v>
      </c>
      <c r="B99" s="3" t="s">
        <v>157</v>
      </c>
      <c r="C99" s="3" t="s">
        <v>158</v>
      </c>
      <c r="D99" s="49" t="s">
        <v>0</v>
      </c>
      <c r="E99" s="51">
        <f>IFERROR(E97/E82,0)</f>
        <v>34.892942109436959</v>
      </c>
      <c r="G99" s="1"/>
      <c r="H99" s="75" t="s">
        <v>255</v>
      </c>
      <c r="I99" s="1"/>
    </row>
  </sheetData>
  <pageMargins left="0.7" right="0.7" top="0.75" bottom="0.75" header="0.3" footer="0.3"/>
  <pageSetup paperSize="9" scale="41" orientation="portrait" horizontalDpi="0" verticalDpi="0"/>
  <headerFooter>
    <oddHeader>&amp;L&amp;"Calibri,Normal"&amp;K000000CALCUL FACTEUR EMISSION BIOMETHANE&amp;C&amp;"Calibri,Normal"&amp;K000000SPW - ENERGIE - MECANISME CERTIFICATS VERTS&amp;R&amp;"Calibri,Normal"&amp;K000000&amp;D</oddHeader>
    <oddFooter>&amp;L&amp;"Calibri,Normal"&amp;K000000CLIMACT S.A.&amp;C&amp;"Calibri,Normal"&amp;K000000CONFIDENTIEL&amp;R&amp;"Calibri,Normal"&amp;K000000&amp;A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997E3-CCE1-6D40-82D4-BDB3FC172F6F}">
  <sheetPr>
    <pageSetUpPr fitToPage="1"/>
  </sheetPr>
  <dimension ref="A1"/>
  <sheetViews>
    <sheetView topLeftCell="A9" zoomScale="50" zoomScaleNormal="50" workbookViewId="0">
      <selection activeCell="AB98" sqref="AB98"/>
    </sheetView>
  </sheetViews>
  <sheetFormatPr baseColWidth="10" defaultColWidth="10.796875" defaultRowHeight="15.6"/>
  <cols>
    <col min="1" max="16384" width="10.796875" style="1"/>
  </cols>
  <sheetData/>
  <pageMargins left="0.7" right="0.7" top="0.75" bottom="0.75" header="0.3" footer="0.3"/>
  <pageSetup paperSize="9" scale="32" orientation="landscape" horizontalDpi="0" verticalDpi="0"/>
  <headerFooter>
    <oddHeader>&amp;L&amp;"Calibri,Normal"&amp;K000000CALCUL FACTEUR EMISSION BIOMETHANE&amp;C&amp;"Calibri,Normal"&amp;K000000SPW - ENERGIE - MECANISME CERTIFICATS VERTS&amp;R&amp;"Calibri,Normal"&amp;K000000&amp;D</oddHeader>
    <oddFooter>&amp;L&amp;"Calibri,Normal"&amp;K000000CLIMACT S.A.&amp;C&amp;"Calibri,Normal"&amp;K000000CONFIDENTIEL&amp;R&amp;"Calibri,Normal"&amp;K000000&amp;A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AA67-D76E-E243-B1AA-FE86CB64C400}">
  <sheetPr>
    <pageSetUpPr fitToPage="1"/>
  </sheetPr>
  <dimension ref="A1"/>
  <sheetViews>
    <sheetView topLeftCell="A6" zoomScale="34" zoomScaleNormal="50" workbookViewId="0">
      <selection activeCell="U92" sqref="U92"/>
    </sheetView>
  </sheetViews>
  <sheetFormatPr baseColWidth="10" defaultColWidth="10.796875" defaultRowHeight="15.6"/>
  <cols>
    <col min="1" max="16384" width="10.796875" style="1"/>
  </cols>
  <sheetData/>
  <pageMargins left="0.7" right="0.7" top="0.75" bottom="0.75" header="0.3" footer="0.3"/>
  <pageSetup paperSize="9" scale="27" orientation="landscape" horizontalDpi="0" verticalDpi="0"/>
  <headerFooter>
    <oddHeader>&amp;L&amp;"Calibri,Normal"&amp;K000000CALCUL FACTEUR EMISSION BIOMETHANE&amp;C&amp;"Calibri,Normal"&amp;K000000SPW - ENERGIE - MECANISME CERTIFICATS VERTS&amp;R&amp;"Calibri,Normal"&amp;K000000&amp;D</oddHeader>
    <oddFooter>&amp;L&amp;"Calibri,Normal"&amp;K000000CLIMACT S.A.&amp;C&amp;"Calibri,Normal"&amp;K000000CONFIDENTIEL&amp;R&amp;"Calibri,Normal"&amp;K000000&amp;A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0" ma:contentTypeDescription="Crée un document." ma:contentTypeScope="" ma:versionID="c92001862d6b20dc7e16b4672391bdf6">
  <xsd:schema xmlns:xsd="http://www.w3.org/2001/XMLSchema" xmlns:xs="http://www.w3.org/2001/XMLSchema" xmlns:p="http://schemas.microsoft.com/office/2006/metadata/properties" xmlns:ns2="d2020712-424a-4400-ad0c-f33a0c7e775a" targetNamespace="http://schemas.microsoft.com/office/2006/metadata/properties" ma:root="true" ma:fieldsID="8e00e59d1b914fde21e4572380d7618c" ns2:_="">
    <xsd:import namespace="d2020712-424a-4400-ad0c-f33a0c7e77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10C228-EBE2-47F4-802C-A426460C1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20712-424a-4400-ad0c-f33a0c7e77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779C1E-E148-452E-AF83-CC95C33BD865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d2020712-424a-4400-ad0c-f33a0c7e775a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FD01CE8-2D94-435A-95BC-8B7A9721C4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1. INFO</vt:lpstr>
      <vt:lpstr>2. CALCULS</vt:lpstr>
      <vt:lpstr>3. SCHEMA</vt:lpstr>
      <vt:lpstr>4. SCHEMA CHP BIOGAZ</vt:lpstr>
      <vt:lpstr>'3. SCHEMA'!Zone_d_impression</vt:lpstr>
      <vt:lpstr>'4. SCHEMA CHP BIOGAZ'!Zone_d_impression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 Squilbin</dc:creator>
  <cp:keywords/>
  <dc:description/>
  <cp:lastModifiedBy>JEANMART Emile</cp:lastModifiedBy>
  <cp:lastPrinted>2021-02-17T14:10:01Z</cp:lastPrinted>
  <dcterms:created xsi:type="dcterms:W3CDTF">2019-12-12T14:17:11Z</dcterms:created>
  <dcterms:modified xsi:type="dcterms:W3CDTF">2021-06-10T12:27:16Z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  <property fmtid="{D5CDD505-2E9C-101B-9397-08002B2CF9AE}" pid="3" name="MSIP_Label_97a477d1-147d-4e34-b5e3-7b26d2f44870_Enabled">
    <vt:lpwstr>true</vt:lpwstr>
  </property>
  <property fmtid="{D5CDD505-2E9C-101B-9397-08002B2CF9AE}" pid="4" name="MSIP_Label_97a477d1-147d-4e34-b5e3-7b26d2f44870_SetDate">
    <vt:lpwstr>2021-06-10T12:25:47Z</vt:lpwstr>
  </property>
  <property fmtid="{D5CDD505-2E9C-101B-9397-08002B2CF9AE}" pid="5" name="MSIP_Label_97a477d1-147d-4e34-b5e3-7b26d2f44870_Method">
    <vt:lpwstr>Standard</vt:lpwstr>
  </property>
  <property fmtid="{D5CDD505-2E9C-101B-9397-08002B2CF9AE}" pid="6" name="MSIP_Label_97a477d1-147d-4e34-b5e3-7b26d2f44870_Name">
    <vt:lpwstr>97a477d1-147d-4e34-b5e3-7b26d2f44870</vt:lpwstr>
  </property>
  <property fmtid="{D5CDD505-2E9C-101B-9397-08002B2CF9AE}" pid="7" name="MSIP_Label_97a477d1-147d-4e34-b5e3-7b26d2f44870_SiteId">
    <vt:lpwstr>1f816a84-7aa6-4a56-b22a-7b3452fa8681</vt:lpwstr>
  </property>
  <property fmtid="{D5CDD505-2E9C-101B-9397-08002B2CF9AE}" pid="8" name="MSIP_Label_97a477d1-147d-4e34-b5e3-7b26d2f44870_ActionId">
    <vt:lpwstr>25af8fe0-0a90-4983-b5a8-1a198603177b</vt:lpwstr>
  </property>
  <property fmtid="{D5CDD505-2E9C-101B-9397-08002B2CF9AE}" pid="9" name="MSIP_Label_97a477d1-147d-4e34-b5e3-7b26d2f44870_ContentBits">
    <vt:lpwstr>0</vt:lpwstr>
  </property>
</Properties>
</file>