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imact.sharepoint.com/sites/REGULATORY/Documents partages/1-Clients/DGO4/2021-Prolongation/7. Consultation/2. Prolongation/Annexe D - Formulaires-Excel/"/>
    </mc:Choice>
  </mc:AlternateContent>
  <xr:revisionPtr revIDLastSave="347" documentId="14_{0E009B1E-3A05-4549-BB7B-EFAEF9C81AE5}" xr6:coauthVersionLast="47" xr6:coauthVersionMax="47" xr10:uidLastSave="{9205F16D-8E79-40A2-B8D7-CCD79493A495}"/>
  <bookViews>
    <workbookView xWindow="-120" yWindow="-120" windowWidth="29040" windowHeight="15840" xr2:uid="{84B4E203-FCC3-364E-8738-079039B1566F}"/>
  </bookViews>
  <sheets>
    <sheet name="INTRODUCTION" sheetId="7" r:id="rId1"/>
    <sheet name="BIOGAZ - CAT1" sheetId="1" r:id="rId2"/>
    <sheet name="BIOGAZ - CAT2" sheetId="14" r:id="rId3"/>
    <sheet name="BIOGAZ - CAT3" sheetId="15" r:id="rId4"/>
    <sheet name="BIOGAZ - CAT4" sheetId="17" r:id="rId5"/>
    <sheet name="BIOGAZ - CAT5" sheetId="18" r:id="rId6"/>
    <sheet name="BIOGAZ - CAT6" sheetId="19" r:id="rId7"/>
    <sheet name="BIOGAZ SUR DOSSIER" sheetId="13" r:id="rId8"/>
  </sheets>
  <externalReferences>
    <externalReference r:id="rId9"/>
  </externalReferences>
  <definedNames>
    <definedName name="CH4_biogaz">[1]Hypothèses_CatB!$B$2</definedName>
    <definedName name="CH4_biogaz_MLI">[1]Hypothèses_CatB!$B$3</definedName>
    <definedName name="Etalon_NOPEX">[1]Hypothèses_CatB!$B$5</definedName>
    <definedName name="OPEX1">[1]Hypothèses_CatB!$B$10</definedName>
    <definedName name="OPEX2">[1]Hypothèses_CatB!$B$9</definedName>
    <definedName name="PCI_CH4">[1]Hypothèses_CatB!$B$4</definedName>
    <definedName name="_xlnm.Print_Area" localSheetId="1">'BIOGAZ - CAT1'!$A$1:$O$54</definedName>
    <definedName name="_xlnm.Print_Area" localSheetId="2">'BIOGAZ - CAT2'!$A$1:$O$54</definedName>
    <definedName name="_xlnm.Print_Area" localSheetId="3">'BIOGAZ - CAT3'!$A$1:$O$52</definedName>
    <definedName name="_xlnm.Print_Area" localSheetId="4">'BIOGAZ - CAT4'!$A$1:$O$54</definedName>
    <definedName name="_xlnm.Print_Area" localSheetId="5">'BIOGAZ - CAT5'!$A$1:$O$54</definedName>
    <definedName name="_xlnm.Print_Area" localSheetId="6">'BIOGAZ - CAT6'!$A$1:$O$54</definedName>
    <definedName name="_xlnm.Print_Area" localSheetId="7">'BIOGAZ SUR DOSSIER'!$A$1:$I$34</definedName>
    <definedName name="Prix_ELEC" localSheetId="4">#REF!</definedName>
    <definedName name="Prix_ELEC" localSheetId="5">#REF!</definedName>
    <definedName name="Prix_ELEC" localSheetId="6">#REF!</definedName>
    <definedName name="Prix_ELEC" localSheetId="7">#REF!</definedName>
    <definedName name="Prix_ELE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7" i="19" l="1"/>
  <c r="N37" i="19"/>
  <c r="M37" i="19"/>
  <c r="E37" i="19"/>
  <c r="D37" i="19"/>
  <c r="J37" i="19"/>
  <c r="I37" i="19"/>
  <c r="H37" i="19"/>
  <c r="G37" i="19"/>
  <c r="F37" i="19"/>
  <c r="L37" i="19"/>
  <c r="K37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O27" i="19"/>
  <c r="N27" i="19"/>
  <c r="M27" i="19"/>
  <c r="L27" i="19"/>
  <c r="K27" i="19"/>
  <c r="J27" i="19"/>
  <c r="I27" i="19"/>
  <c r="H27" i="19"/>
  <c r="G27" i="19"/>
  <c r="F27" i="19"/>
  <c r="E27" i="19"/>
  <c r="D27" i="19"/>
  <c r="O23" i="19"/>
  <c r="N23" i="19"/>
  <c r="M23" i="19"/>
  <c r="F23" i="19"/>
  <c r="E23" i="19"/>
  <c r="D23" i="19"/>
  <c r="L23" i="19"/>
  <c r="K23" i="19"/>
  <c r="J23" i="19"/>
  <c r="I23" i="19"/>
  <c r="H23" i="19"/>
  <c r="G23" i="19"/>
  <c r="J17" i="19"/>
  <c r="J18" i="19" s="1"/>
  <c r="N14" i="19"/>
  <c r="M14" i="19"/>
  <c r="M17" i="19" s="1"/>
  <c r="M18" i="19" s="1"/>
  <c r="L14" i="19"/>
  <c r="J14" i="19"/>
  <c r="D14" i="19"/>
  <c r="O14" i="19"/>
  <c r="O17" i="19" s="1"/>
  <c r="O18" i="19" s="1"/>
  <c r="I14" i="19"/>
  <c r="H14" i="19"/>
  <c r="G14" i="19"/>
  <c r="F14" i="19"/>
  <c r="E14" i="19"/>
  <c r="E17" i="19" s="1"/>
  <c r="E18" i="19" s="1"/>
  <c r="K14" i="19"/>
  <c r="M37" i="18"/>
  <c r="L37" i="18"/>
  <c r="K37" i="18"/>
  <c r="O37" i="18"/>
  <c r="N37" i="18"/>
  <c r="J37" i="18"/>
  <c r="I37" i="18"/>
  <c r="H37" i="18"/>
  <c r="G37" i="18"/>
  <c r="F37" i="18"/>
  <c r="E37" i="18"/>
  <c r="D37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O27" i="18"/>
  <c r="N27" i="18"/>
  <c r="M27" i="18"/>
  <c r="L27" i="18"/>
  <c r="K27" i="18"/>
  <c r="J27" i="18"/>
  <c r="I27" i="18"/>
  <c r="H27" i="18"/>
  <c r="G27" i="18"/>
  <c r="F27" i="18"/>
  <c r="E27" i="18"/>
  <c r="D27" i="18"/>
  <c r="N23" i="18"/>
  <c r="M23" i="18"/>
  <c r="D23" i="18"/>
  <c r="O23" i="18"/>
  <c r="L23" i="18"/>
  <c r="K23" i="18"/>
  <c r="J23" i="18"/>
  <c r="I23" i="18"/>
  <c r="H23" i="18"/>
  <c r="G23" i="18"/>
  <c r="F23" i="18"/>
  <c r="E23" i="18"/>
  <c r="N17" i="18"/>
  <c r="N18" i="18" s="1"/>
  <c r="L14" i="18"/>
  <c r="L17" i="18" s="1"/>
  <c r="L18" i="18" s="1"/>
  <c r="K14" i="18"/>
  <c r="K17" i="18" s="1"/>
  <c r="K18" i="18" s="1"/>
  <c r="J14" i="18"/>
  <c r="O14" i="18"/>
  <c r="N14" i="18"/>
  <c r="M14" i="18"/>
  <c r="M17" i="18" s="1"/>
  <c r="M18" i="18" s="1"/>
  <c r="I14" i="18"/>
  <c r="H14" i="18"/>
  <c r="G14" i="18"/>
  <c r="F14" i="18"/>
  <c r="E14" i="18"/>
  <c r="D14" i="18"/>
  <c r="O37" i="17"/>
  <c r="N37" i="17"/>
  <c r="E37" i="17"/>
  <c r="D37" i="17"/>
  <c r="M37" i="17"/>
  <c r="L37" i="17"/>
  <c r="K37" i="17"/>
  <c r="J37" i="17"/>
  <c r="I37" i="17"/>
  <c r="H37" i="17"/>
  <c r="G37" i="17"/>
  <c r="F37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O27" i="17"/>
  <c r="N27" i="17"/>
  <c r="M27" i="17"/>
  <c r="L27" i="17"/>
  <c r="K27" i="17"/>
  <c r="J27" i="17"/>
  <c r="I27" i="17"/>
  <c r="H27" i="17"/>
  <c r="G27" i="17"/>
  <c r="F27" i="17"/>
  <c r="E27" i="17"/>
  <c r="D27" i="17"/>
  <c r="G23" i="17"/>
  <c r="F23" i="17"/>
  <c r="O23" i="17"/>
  <c r="N23" i="17"/>
  <c r="M23" i="17"/>
  <c r="L23" i="17"/>
  <c r="K23" i="17"/>
  <c r="J23" i="17"/>
  <c r="I23" i="17"/>
  <c r="H23" i="17"/>
  <c r="E23" i="17"/>
  <c r="D23" i="17"/>
  <c r="N14" i="17"/>
  <c r="N17" i="17" s="1"/>
  <c r="N18" i="17" s="1"/>
  <c r="M14" i="17"/>
  <c r="M17" i="17" s="1"/>
  <c r="M18" i="17" s="1"/>
  <c r="D14" i="17"/>
  <c r="D17" i="17" s="1"/>
  <c r="D18" i="17" s="1"/>
  <c r="L14" i="17"/>
  <c r="K14" i="17"/>
  <c r="J14" i="17"/>
  <c r="I14" i="17"/>
  <c r="H14" i="17"/>
  <c r="G14" i="17"/>
  <c r="F14" i="17"/>
  <c r="F17" i="17" s="1"/>
  <c r="F18" i="17" s="1"/>
  <c r="O14" i="17"/>
  <c r="E14" i="17"/>
  <c r="D37" i="15"/>
  <c r="O37" i="15"/>
  <c r="N37" i="15"/>
  <c r="M37" i="15"/>
  <c r="L37" i="15"/>
  <c r="H37" i="15"/>
  <c r="G37" i="15"/>
  <c r="F37" i="15"/>
  <c r="H35" i="15"/>
  <c r="I35" i="15" s="1"/>
  <c r="J35" i="15" s="1"/>
  <c r="K35" i="15" s="1"/>
  <c r="L35" i="15" s="1"/>
  <c r="M35" i="15" s="1"/>
  <c r="N35" i="15" s="1"/>
  <c r="O35" i="15" s="1"/>
  <c r="K37" i="15"/>
  <c r="E37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O27" i="15"/>
  <c r="N27" i="15"/>
  <c r="M27" i="15"/>
  <c r="L27" i="15"/>
  <c r="K27" i="15"/>
  <c r="J27" i="15"/>
  <c r="I27" i="15"/>
  <c r="H27" i="15"/>
  <c r="G27" i="15"/>
  <c r="F27" i="15"/>
  <c r="E27" i="15"/>
  <c r="D27" i="15"/>
  <c r="O23" i="15"/>
  <c r="M23" i="15"/>
  <c r="I23" i="15"/>
  <c r="D23" i="15"/>
  <c r="N23" i="15"/>
  <c r="L23" i="15"/>
  <c r="K23" i="15"/>
  <c r="J23" i="15"/>
  <c r="H23" i="15"/>
  <c r="G23" i="15"/>
  <c r="F23" i="15"/>
  <c r="E23" i="15"/>
  <c r="H14" i="15"/>
  <c r="G14" i="15"/>
  <c r="N14" i="15"/>
  <c r="M14" i="15"/>
  <c r="L14" i="15"/>
  <c r="L17" i="15" s="1"/>
  <c r="L18" i="15" s="1"/>
  <c r="I14" i="15"/>
  <c r="D14" i="15"/>
  <c r="K14" i="15"/>
  <c r="J14" i="15"/>
  <c r="J17" i="18" l="1"/>
  <c r="J18" i="18" s="1"/>
  <c r="J25" i="18" s="1"/>
  <c r="J29" i="18" s="1"/>
  <c r="O17" i="18"/>
  <c r="O18" i="18" s="1"/>
  <c r="O26" i="18" s="1"/>
  <c r="O30" i="18" s="1"/>
  <c r="D17" i="18"/>
  <c r="D18" i="18" s="1"/>
  <c r="D22" i="18" s="1"/>
  <c r="K25" i="18"/>
  <c r="K29" i="18" s="1"/>
  <c r="N31" i="18"/>
  <c r="E17" i="18"/>
  <c r="E18" i="18" s="1"/>
  <c r="E26" i="18" s="1"/>
  <c r="E30" i="18" s="1"/>
  <c r="F17" i="18"/>
  <c r="F18" i="18" s="1"/>
  <c r="F25" i="18" s="1"/>
  <c r="F29" i="18" s="1"/>
  <c r="L26" i="18"/>
  <c r="L30" i="18" s="1"/>
  <c r="M26" i="19"/>
  <c r="M30" i="19" s="1"/>
  <c r="L17" i="19"/>
  <c r="L18" i="19" s="1"/>
  <c r="L31" i="19" s="1"/>
  <c r="I17" i="19"/>
  <c r="I18" i="19" s="1"/>
  <c r="I31" i="19" s="1"/>
  <c r="O22" i="19"/>
  <c r="O21" i="19"/>
  <c r="E26" i="19"/>
  <c r="E30" i="19" s="1"/>
  <c r="O26" i="19"/>
  <c r="O30" i="19" s="1"/>
  <c r="I25" i="19"/>
  <c r="I29" i="19" s="1"/>
  <c r="J26" i="19"/>
  <c r="J30" i="19" s="1"/>
  <c r="J21" i="19"/>
  <c r="J22" i="19"/>
  <c r="K17" i="19"/>
  <c r="K18" i="19" s="1"/>
  <c r="J31" i="19"/>
  <c r="K25" i="19"/>
  <c r="K29" i="19" s="1"/>
  <c r="E22" i="19"/>
  <c r="E21" i="19"/>
  <c r="J25" i="19"/>
  <c r="J29" i="19" s="1"/>
  <c r="G17" i="19"/>
  <c r="G18" i="19" s="1"/>
  <c r="G31" i="19" s="1"/>
  <c r="H17" i="19"/>
  <c r="H18" i="19" s="1"/>
  <c r="H31" i="19" s="1"/>
  <c r="F17" i="19"/>
  <c r="F18" i="19" s="1"/>
  <c r="F25" i="19" s="1"/>
  <c r="F29" i="19" s="1"/>
  <c r="M21" i="19"/>
  <c r="M22" i="19"/>
  <c r="M25" i="19"/>
  <c r="M29" i="19" s="1"/>
  <c r="M31" i="19"/>
  <c r="D17" i="19"/>
  <c r="D18" i="19" s="1"/>
  <c r="D31" i="19" s="1"/>
  <c r="N17" i="19"/>
  <c r="N18" i="19" s="1"/>
  <c r="N26" i="19" s="1"/>
  <c r="N30" i="19" s="1"/>
  <c r="E31" i="19"/>
  <c r="O31" i="19"/>
  <c r="E25" i="19"/>
  <c r="E29" i="19" s="1"/>
  <c r="F31" i="19"/>
  <c r="O25" i="19"/>
  <c r="O29" i="19" s="1"/>
  <c r="M22" i="18"/>
  <c r="M21" i="18"/>
  <c r="G17" i="18"/>
  <c r="G18" i="18" s="1"/>
  <c r="G25" i="18" s="1"/>
  <c r="G29" i="18" s="1"/>
  <c r="H17" i="18"/>
  <c r="H18" i="18" s="1"/>
  <c r="H25" i="18" s="1"/>
  <c r="H29" i="18" s="1"/>
  <c r="K22" i="18"/>
  <c r="K21" i="18"/>
  <c r="K26" i="18"/>
  <c r="K30" i="18" s="1"/>
  <c r="I17" i="18"/>
  <c r="I18" i="18" s="1"/>
  <c r="D31" i="18"/>
  <c r="N22" i="18"/>
  <c r="N21" i="18"/>
  <c r="J22" i="18"/>
  <c r="J21" i="18"/>
  <c r="M26" i="18"/>
  <c r="M30" i="18" s="1"/>
  <c r="L22" i="18"/>
  <c r="L21" i="18"/>
  <c r="D26" i="18"/>
  <c r="D30" i="18" s="1"/>
  <c r="N26" i="18"/>
  <c r="N30" i="18" s="1"/>
  <c r="K31" i="18"/>
  <c r="L31" i="18"/>
  <c r="M31" i="18"/>
  <c r="L25" i="18"/>
  <c r="L29" i="18" s="1"/>
  <c r="M25" i="18"/>
  <c r="M29" i="18" s="1"/>
  <c r="O31" i="18"/>
  <c r="D25" i="18"/>
  <c r="D29" i="18" s="1"/>
  <c r="N25" i="18"/>
  <c r="N29" i="18" s="1"/>
  <c r="O25" i="18"/>
  <c r="O29" i="18" s="1"/>
  <c r="M25" i="17"/>
  <c r="M29" i="17" s="1"/>
  <c r="F25" i="17"/>
  <c r="F29" i="17" s="1"/>
  <c r="L25" i="15"/>
  <c r="L29" i="15" s="1"/>
  <c r="K17" i="15"/>
  <c r="K18" i="15" s="1"/>
  <c r="K26" i="15" s="1"/>
  <c r="K30" i="15" s="1"/>
  <c r="F22" i="17"/>
  <c r="F21" i="17"/>
  <c r="N26" i="17"/>
  <c r="N30" i="17" s="1"/>
  <c r="N22" i="17"/>
  <c r="N21" i="17"/>
  <c r="N31" i="17"/>
  <c r="D26" i="17"/>
  <c r="D30" i="17" s="1"/>
  <c r="D22" i="17"/>
  <c r="D21" i="17"/>
  <c r="D31" i="17"/>
  <c r="G17" i="17"/>
  <c r="G18" i="17" s="1"/>
  <c r="G26" i="17" s="1"/>
  <c r="G30" i="17" s="1"/>
  <c r="J17" i="17"/>
  <c r="J18" i="17" s="1"/>
  <c r="J31" i="17" s="1"/>
  <c r="H17" i="17"/>
  <c r="H18" i="17" s="1"/>
  <c r="H31" i="17" s="1"/>
  <c r="D25" i="17"/>
  <c r="D29" i="17" s="1"/>
  <c r="N25" i="17"/>
  <c r="N29" i="17" s="1"/>
  <c r="K17" i="17"/>
  <c r="K18" i="17" s="1"/>
  <c r="K31" i="17" s="1"/>
  <c r="I17" i="17"/>
  <c r="I18" i="17" s="1"/>
  <c r="I31" i="17" s="1"/>
  <c r="I25" i="17"/>
  <c r="I29" i="17" s="1"/>
  <c r="L17" i="17"/>
  <c r="L18" i="17" s="1"/>
  <c r="L25" i="17" s="1"/>
  <c r="L29" i="17" s="1"/>
  <c r="M26" i="17"/>
  <c r="M30" i="17" s="1"/>
  <c r="M22" i="17"/>
  <c r="M21" i="17"/>
  <c r="F26" i="17"/>
  <c r="F30" i="17" s="1"/>
  <c r="M31" i="17"/>
  <c r="F31" i="17"/>
  <c r="E17" i="17"/>
  <c r="E18" i="17" s="1"/>
  <c r="E25" i="17" s="1"/>
  <c r="E29" i="17" s="1"/>
  <c r="O17" i="17"/>
  <c r="O18" i="17" s="1"/>
  <c r="G17" i="15"/>
  <c r="G18" i="15" s="1"/>
  <c r="G31" i="15" s="1"/>
  <c r="D17" i="15"/>
  <c r="D18" i="15" s="1"/>
  <c r="D26" i="15" s="1"/>
  <c r="D30" i="15" s="1"/>
  <c r="N17" i="15"/>
  <c r="N18" i="15" s="1"/>
  <c r="N21" i="15" s="1"/>
  <c r="H17" i="15"/>
  <c r="H18" i="15" s="1"/>
  <c r="H22" i="15" s="1"/>
  <c r="E14" i="15"/>
  <c r="O14" i="15"/>
  <c r="O17" i="15" s="1"/>
  <c r="O18" i="15" s="1"/>
  <c r="L31" i="15"/>
  <c r="J17" i="15"/>
  <c r="J18" i="15" s="1"/>
  <c r="J21" i="15" s="1"/>
  <c r="J37" i="15"/>
  <c r="F14" i="15"/>
  <c r="F17" i="15" s="1"/>
  <c r="F18" i="15" s="1"/>
  <c r="I37" i="15"/>
  <c r="E17" i="15"/>
  <c r="E18" i="15" s="1"/>
  <c r="E21" i="15" s="1"/>
  <c r="M17" i="15"/>
  <c r="M18" i="15" s="1"/>
  <c r="M31" i="15" s="1"/>
  <c r="L21" i="15"/>
  <c r="L22" i="15"/>
  <c r="J22" i="15"/>
  <c r="J26" i="15"/>
  <c r="J30" i="15" s="1"/>
  <c r="J31" i="15"/>
  <c r="D22" i="15"/>
  <c r="D21" i="15"/>
  <c r="I17" i="15"/>
  <c r="I18" i="15" s="1"/>
  <c r="I26" i="15" s="1"/>
  <c r="I30" i="15" s="1"/>
  <c r="L26" i="15"/>
  <c r="L30" i="15" s="1"/>
  <c r="G21" i="15" l="1"/>
  <c r="G25" i="15"/>
  <c r="G29" i="15" s="1"/>
  <c r="G22" i="15"/>
  <c r="K25" i="15"/>
  <c r="K29" i="15" s="1"/>
  <c r="N26" i="15"/>
  <c r="N30" i="15" s="1"/>
  <c r="D31" i="15"/>
  <c r="J25" i="15"/>
  <c r="J29" i="15" s="1"/>
  <c r="K22" i="15"/>
  <c r="G26" i="15"/>
  <c r="G30" i="15" s="1"/>
  <c r="K21" i="15"/>
  <c r="N22" i="15"/>
  <c r="K31" i="15"/>
  <c r="D25" i="15"/>
  <c r="D29" i="15" s="1"/>
  <c r="E21" i="18"/>
  <c r="L22" i="19"/>
  <c r="L25" i="19"/>
  <c r="L29" i="19" s="1"/>
  <c r="G26" i="19"/>
  <c r="G30" i="19" s="1"/>
  <c r="G25" i="19"/>
  <c r="G29" i="19" s="1"/>
  <c r="L26" i="19"/>
  <c r="L30" i="19" s="1"/>
  <c r="L21" i="19"/>
  <c r="G31" i="18"/>
  <c r="E31" i="18"/>
  <c r="O21" i="18"/>
  <c r="O22" i="18"/>
  <c r="J26" i="18"/>
  <c r="J30" i="18" s="1"/>
  <c r="E22" i="18"/>
  <c r="F26" i="18"/>
  <c r="F30" i="18" s="1"/>
  <c r="J31" i="18"/>
  <c r="E25" i="18"/>
  <c r="E29" i="18" s="1"/>
  <c r="F22" i="18"/>
  <c r="D21" i="18"/>
  <c r="F31" i="18"/>
  <c r="H31" i="18"/>
  <c r="F21" i="18"/>
  <c r="D25" i="19"/>
  <c r="D29" i="19" s="1"/>
  <c r="F21" i="19"/>
  <c r="F22" i="19"/>
  <c r="H21" i="19"/>
  <c r="H26" i="19"/>
  <c r="H30" i="19" s="1"/>
  <c r="H22" i="19"/>
  <c r="H25" i="19"/>
  <c r="H29" i="19" s="1"/>
  <c r="N21" i="19"/>
  <c r="N22" i="19"/>
  <c r="I26" i="19"/>
  <c r="I30" i="19" s="1"/>
  <c r="I22" i="19"/>
  <c r="I21" i="19"/>
  <c r="D22" i="19"/>
  <c r="D21" i="19"/>
  <c r="F26" i="19"/>
  <c r="F30" i="19" s="1"/>
  <c r="K26" i="19"/>
  <c r="K30" i="19" s="1"/>
  <c r="K22" i="19"/>
  <c r="K31" i="19"/>
  <c r="K21" i="19"/>
  <c r="D26" i="19"/>
  <c r="D30" i="19" s="1"/>
  <c r="N25" i="19"/>
  <c r="N29" i="19" s="1"/>
  <c r="G21" i="19"/>
  <c r="G22" i="19"/>
  <c r="N31" i="19"/>
  <c r="H21" i="18"/>
  <c r="H22" i="18"/>
  <c r="H26" i="18"/>
  <c r="H30" i="18" s="1"/>
  <c r="I26" i="18"/>
  <c r="I30" i="18" s="1"/>
  <c r="I22" i="18"/>
  <c r="I21" i="18"/>
  <c r="I25" i="18"/>
  <c r="I29" i="18" s="1"/>
  <c r="I31" i="18"/>
  <c r="G21" i="18"/>
  <c r="G22" i="18"/>
  <c r="G26" i="18"/>
  <c r="G30" i="18" s="1"/>
  <c r="G25" i="17"/>
  <c r="G29" i="17" s="1"/>
  <c r="G31" i="17"/>
  <c r="M25" i="15"/>
  <c r="M29" i="15" s="1"/>
  <c r="H25" i="15"/>
  <c r="H29" i="15" s="1"/>
  <c r="N25" i="15"/>
  <c r="N29" i="15" s="1"/>
  <c r="H31" i="15"/>
  <c r="E26" i="15"/>
  <c r="E30" i="15" s="1"/>
  <c r="N31" i="15"/>
  <c r="H21" i="15"/>
  <c r="H26" i="15"/>
  <c r="H30" i="15" s="1"/>
  <c r="L26" i="17"/>
  <c r="L30" i="17" s="1"/>
  <c r="L22" i="17"/>
  <c r="L21" i="17"/>
  <c r="O22" i="17"/>
  <c r="O21" i="17"/>
  <c r="I22" i="17"/>
  <c r="I26" i="17"/>
  <c r="I30" i="17" s="1"/>
  <c r="I21" i="17"/>
  <c r="J22" i="17"/>
  <c r="J26" i="17"/>
  <c r="J30" i="17" s="1"/>
  <c r="J21" i="17"/>
  <c r="E22" i="17"/>
  <c r="E21" i="17"/>
  <c r="K26" i="17"/>
  <c r="K30" i="17" s="1"/>
  <c r="K22" i="17"/>
  <c r="K21" i="17"/>
  <c r="E26" i="17"/>
  <c r="E30" i="17" s="1"/>
  <c r="K25" i="17"/>
  <c r="K29" i="17" s="1"/>
  <c r="H21" i="17"/>
  <c r="H22" i="17"/>
  <c r="O26" i="17"/>
  <c r="O30" i="17" s="1"/>
  <c r="G21" i="17"/>
  <c r="G22" i="17"/>
  <c r="L31" i="17"/>
  <c r="O25" i="17"/>
  <c r="O29" i="17" s="1"/>
  <c r="H25" i="17"/>
  <c r="H29" i="17" s="1"/>
  <c r="O31" i="17"/>
  <c r="H26" i="17"/>
  <c r="H30" i="17" s="1"/>
  <c r="J25" i="17"/>
  <c r="J29" i="17" s="1"/>
  <c r="E31" i="17"/>
  <c r="O31" i="15"/>
  <c r="O22" i="15"/>
  <c r="O21" i="15"/>
  <c r="O26" i="15"/>
  <c r="O30" i="15" s="1"/>
  <c r="O25" i="15"/>
  <c r="O29" i="15" s="1"/>
  <c r="E22" i="15"/>
  <c r="E25" i="15"/>
  <c r="E29" i="15" s="1"/>
  <c r="E31" i="15"/>
  <c r="M22" i="15"/>
  <c r="M21" i="15"/>
  <c r="M26" i="15"/>
  <c r="M30" i="15" s="1"/>
  <c r="I22" i="15"/>
  <c r="I21" i="15"/>
  <c r="F22" i="15"/>
  <c r="F21" i="15"/>
  <c r="F31" i="15"/>
  <c r="I31" i="15"/>
  <c r="I25" i="15"/>
  <c r="I29" i="15" s="1"/>
  <c r="F25" i="15"/>
  <c r="F29" i="15" s="1"/>
  <c r="F26" i="15"/>
  <c r="F30" i="15" s="1"/>
  <c r="O37" i="14" l="1"/>
  <c r="N37" i="14"/>
  <c r="M37" i="14"/>
  <c r="L37" i="14"/>
  <c r="K37" i="14"/>
  <c r="J37" i="14"/>
  <c r="I37" i="14"/>
  <c r="H37" i="14"/>
  <c r="G37" i="14"/>
  <c r="F37" i="14"/>
  <c r="E37" i="14"/>
  <c r="D37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O27" i="14"/>
  <c r="N27" i="14"/>
  <c r="M27" i="14"/>
  <c r="L27" i="14"/>
  <c r="K27" i="14"/>
  <c r="J27" i="14"/>
  <c r="I27" i="14"/>
  <c r="H27" i="14"/>
  <c r="G27" i="14"/>
  <c r="F27" i="14"/>
  <c r="E27" i="14"/>
  <c r="D27" i="14"/>
  <c r="O23" i="14"/>
  <c r="N23" i="14"/>
  <c r="M23" i="14"/>
  <c r="L23" i="14"/>
  <c r="K23" i="14"/>
  <c r="J23" i="14"/>
  <c r="I23" i="14"/>
  <c r="H23" i="14"/>
  <c r="G23" i="14"/>
  <c r="F23" i="14"/>
  <c r="E23" i="14"/>
  <c r="D23" i="14"/>
  <c r="O14" i="14"/>
  <c r="O17" i="14" s="1"/>
  <c r="O18" i="14" s="1"/>
  <c r="N14" i="14"/>
  <c r="N17" i="14" s="1"/>
  <c r="N18" i="14" s="1"/>
  <c r="M14" i="14"/>
  <c r="M17" i="14" s="1"/>
  <c r="M18" i="14" s="1"/>
  <c r="L14" i="14"/>
  <c r="L17" i="14" s="1"/>
  <c r="L18" i="14" s="1"/>
  <c r="K14" i="14"/>
  <c r="K17" i="14" s="1"/>
  <c r="K18" i="14" s="1"/>
  <c r="J14" i="14"/>
  <c r="J17" i="14" s="1"/>
  <c r="J18" i="14" s="1"/>
  <c r="I14" i="14"/>
  <c r="I17" i="14" s="1"/>
  <c r="I18" i="14" s="1"/>
  <c r="I21" i="14" s="1"/>
  <c r="H14" i="14"/>
  <c r="H17" i="14" s="1"/>
  <c r="H18" i="14" s="1"/>
  <c r="H21" i="14" s="1"/>
  <c r="G14" i="14"/>
  <c r="G17" i="14" s="1"/>
  <c r="G18" i="14" s="1"/>
  <c r="F14" i="14"/>
  <c r="F17" i="14" s="1"/>
  <c r="F18" i="14" s="1"/>
  <c r="E14" i="14"/>
  <c r="E17" i="14" s="1"/>
  <c r="E18" i="14" s="1"/>
  <c r="D14" i="14"/>
  <c r="D17" i="14" s="1"/>
  <c r="D18" i="14" s="1"/>
  <c r="N25" i="14" l="1"/>
  <c r="N29" i="14" s="1"/>
  <c r="M25" i="14"/>
  <c r="M29" i="14" s="1"/>
  <c r="E25" i="14"/>
  <c r="E29" i="14" s="1"/>
  <c r="O25" i="14"/>
  <c r="O29" i="14" s="1"/>
  <c r="F25" i="14"/>
  <c r="F29" i="14" s="1"/>
  <c r="G25" i="14"/>
  <c r="G29" i="14" s="1"/>
  <c r="E31" i="14"/>
  <c r="D25" i="14"/>
  <c r="D29" i="14" s="1"/>
  <c r="L21" i="14"/>
  <c r="L26" i="14"/>
  <c r="L30" i="14" s="1"/>
  <c r="L22" i="14"/>
  <c r="M21" i="14"/>
  <c r="M26" i="14"/>
  <c r="M30" i="14" s="1"/>
  <c r="M22" i="14"/>
  <c r="D26" i="14"/>
  <c r="D30" i="14" s="1"/>
  <c r="D22" i="14"/>
  <c r="D21" i="14"/>
  <c r="N31" i="14"/>
  <c r="L31" i="14"/>
  <c r="O26" i="14"/>
  <c r="O30" i="14" s="1"/>
  <c r="O22" i="14"/>
  <c r="O21" i="14"/>
  <c r="F22" i="14"/>
  <c r="F26" i="14"/>
  <c r="F30" i="14" s="1"/>
  <c r="F21" i="14"/>
  <c r="J22" i="14"/>
  <c r="J31" i="14"/>
  <c r="J26" i="14"/>
  <c r="J30" i="14" s="1"/>
  <c r="J25" i="14"/>
  <c r="J29" i="14" s="1"/>
  <c r="J21" i="14"/>
  <c r="K22" i="14"/>
  <c r="K31" i="14"/>
  <c r="K26" i="14"/>
  <c r="K30" i="14" s="1"/>
  <c r="K21" i="14"/>
  <c r="K25" i="14"/>
  <c r="K29" i="14" s="1"/>
  <c r="N26" i="14"/>
  <c r="N30" i="14" s="1"/>
  <c r="N22" i="14"/>
  <c r="N21" i="14"/>
  <c r="D31" i="14"/>
  <c r="E26" i="14"/>
  <c r="E30" i="14" s="1"/>
  <c r="E21" i="14"/>
  <c r="E22" i="14"/>
  <c r="O31" i="14"/>
  <c r="M31" i="14"/>
  <c r="G22" i="14"/>
  <c r="G21" i="14"/>
  <c r="G26" i="14"/>
  <c r="G30" i="14" s="1"/>
  <c r="L25" i="14"/>
  <c r="L29" i="14" s="1"/>
  <c r="H31" i="14"/>
  <c r="H25" i="14"/>
  <c r="H29" i="14" s="1"/>
  <c r="F31" i="14"/>
  <c r="I25" i="14"/>
  <c r="I29" i="14" s="1"/>
  <c r="G31" i="14"/>
  <c r="I22" i="14"/>
  <c r="I26" i="14"/>
  <c r="I30" i="14" s="1"/>
  <c r="I31" i="14"/>
  <c r="H22" i="14"/>
  <c r="H26" i="14"/>
  <c r="H30" i="14" s="1"/>
  <c r="L37" i="1" l="1"/>
  <c r="K37" i="1"/>
  <c r="O37" i="1"/>
  <c r="N37" i="1"/>
  <c r="M37" i="1"/>
  <c r="H37" i="1"/>
  <c r="E37" i="1"/>
  <c r="D37" i="1"/>
  <c r="H35" i="1"/>
  <c r="I35" i="1" s="1"/>
  <c r="J35" i="1" s="1"/>
  <c r="K35" i="1" s="1"/>
  <c r="L35" i="1" s="1"/>
  <c r="M35" i="1" s="1"/>
  <c r="N35" i="1" s="1"/>
  <c r="O35" i="1" s="1"/>
  <c r="O28" i="1"/>
  <c r="N28" i="1"/>
  <c r="M28" i="1"/>
  <c r="L28" i="1"/>
  <c r="K28" i="1"/>
  <c r="J28" i="1"/>
  <c r="I28" i="1"/>
  <c r="H28" i="1"/>
  <c r="G28" i="1"/>
  <c r="F28" i="1"/>
  <c r="E28" i="1"/>
  <c r="D28" i="1"/>
  <c r="O27" i="1"/>
  <c r="N27" i="1"/>
  <c r="M27" i="1"/>
  <c r="L27" i="1"/>
  <c r="K27" i="1"/>
  <c r="J27" i="1"/>
  <c r="I27" i="1"/>
  <c r="H27" i="1"/>
  <c r="G27" i="1"/>
  <c r="F27" i="1"/>
  <c r="E27" i="1"/>
  <c r="D27" i="1"/>
  <c r="O23" i="1"/>
  <c r="L23" i="1"/>
  <c r="N23" i="1"/>
  <c r="M23" i="1"/>
  <c r="K23" i="1"/>
  <c r="J23" i="1"/>
  <c r="I23" i="1"/>
  <c r="H23" i="1"/>
  <c r="G23" i="1"/>
  <c r="F23" i="1"/>
  <c r="E23" i="1"/>
  <c r="D23" i="1"/>
  <c r="N14" i="1"/>
  <c r="M14" i="1"/>
  <c r="M17" i="1" s="1"/>
  <c r="M18" i="1" s="1"/>
  <c r="L14" i="1"/>
  <c r="L17" i="1" s="1"/>
  <c r="L18" i="1" s="1"/>
  <c r="K14" i="1"/>
  <c r="D14" i="1"/>
  <c r="I14" i="1"/>
  <c r="H14" i="1"/>
  <c r="G14" i="1"/>
  <c r="I17" i="1" l="1"/>
  <c r="I18" i="1" s="1"/>
  <c r="I21" i="1" s="1"/>
  <c r="G17" i="1"/>
  <c r="G18" i="1" s="1"/>
  <c r="G26" i="1" s="1"/>
  <c r="G30" i="1" s="1"/>
  <c r="H17" i="1"/>
  <c r="H18" i="1" s="1"/>
  <c r="H31" i="1" s="1"/>
  <c r="F14" i="1"/>
  <c r="F37" i="1"/>
  <c r="E14" i="1"/>
  <c r="E17" i="1" s="1"/>
  <c r="E18" i="1" s="1"/>
  <c r="J37" i="1"/>
  <c r="J17" i="1"/>
  <c r="J18" i="1" s="1"/>
  <c r="J21" i="1" s="1"/>
  <c r="O14" i="1"/>
  <c r="O17" i="1" s="1"/>
  <c r="O18" i="1" s="1"/>
  <c r="G37" i="1"/>
  <c r="I37" i="1"/>
  <c r="J14" i="1"/>
  <c r="L25" i="1"/>
  <c r="L29" i="1" s="1"/>
  <c r="L26" i="1"/>
  <c r="L30" i="1" s="1"/>
  <c r="M25" i="1"/>
  <c r="M29" i="1" s="1"/>
  <c r="M26" i="1"/>
  <c r="M30" i="1" s="1"/>
  <c r="M22" i="1"/>
  <c r="M21" i="1"/>
  <c r="L21" i="1"/>
  <c r="L22" i="1"/>
  <c r="I22" i="1"/>
  <c r="M31" i="1"/>
  <c r="K17" i="1"/>
  <c r="K18" i="1" s="1"/>
  <c r="I31" i="1"/>
  <c r="L31" i="1"/>
  <c r="I25" i="1"/>
  <c r="I29" i="1" s="1"/>
  <c r="I26" i="1"/>
  <c r="I30" i="1" s="1"/>
  <c r="F17" i="1"/>
  <c r="F18" i="1" s="1"/>
  <c r="F25" i="1" s="1"/>
  <c r="F29" i="1" s="1"/>
  <c r="D17" i="1"/>
  <c r="D18" i="1" s="1"/>
  <c r="N17" i="1"/>
  <c r="N18" i="1" s="1"/>
  <c r="N26" i="1" s="1"/>
  <c r="N30" i="1" s="1"/>
  <c r="H21" i="1" l="1"/>
  <c r="H22" i="1"/>
  <c r="H25" i="1"/>
  <c r="H29" i="1" s="1"/>
  <c r="H26" i="1"/>
  <c r="H30" i="1" s="1"/>
  <c r="E22" i="1"/>
  <c r="E25" i="1"/>
  <c r="E29" i="1" s="1"/>
  <c r="E21" i="1"/>
  <c r="J25" i="1"/>
  <c r="J29" i="1" s="1"/>
  <c r="J26" i="1"/>
  <c r="J30" i="1" s="1"/>
  <c r="J31" i="1"/>
  <c r="J22" i="1"/>
  <c r="O21" i="1"/>
  <c r="O31" i="1"/>
  <c r="O25" i="1"/>
  <c r="O29" i="1" s="1"/>
  <c r="O26" i="1"/>
  <c r="O30" i="1" s="1"/>
  <c r="O22" i="1"/>
  <c r="G31" i="1"/>
  <c r="G21" i="1"/>
  <c r="G25" i="1"/>
  <c r="G29" i="1" s="1"/>
  <c r="E31" i="1"/>
  <c r="G22" i="1"/>
  <c r="N31" i="1"/>
  <c r="E26" i="1"/>
  <c r="E30" i="1" s="1"/>
  <c r="N25" i="1"/>
  <c r="N29" i="1" s="1"/>
  <c r="D22" i="1"/>
  <c r="D21" i="1"/>
  <c r="D26" i="1"/>
  <c r="D30" i="1" s="1"/>
  <c r="F31" i="1"/>
  <c r="D25" i="1"/>
  <c r="D29" i="1" s="1"/>
  <c r="K21" i="1"/>
  <c r="K22" i="1"/>
  <c r="K31" i="1"/>
  <c r="F22" i="1"/>
  <c r="F21" i="1"/>
  <c r="K25" i="1"/>
  <c r="K29" i="1" s="1"/>
  <c r="K26" i="1"/>
  <c r="K30" i="1" s="1"/>
  <c r="F26" i="1"/>
  <c r="F30" i="1" s="1"/>
  <c r="N22" i="1"/>
  <c r="N21" i="1"/>
  <c r="D31" i="1"/>
</calcChain>
</file>

<file path=xl/sharedStrings.xml><?xml version="1.0" encoding="utf-8"?>
<sst xmlns="http://schemas.openxmlformats.org/spreadsheetml/2006/main" count="1279" uniqueCount="159">
  <si>
    <t>-</t>
  </si>
  <si>
    <t>CLASSES DE PUISSANCE (UNITE DE PRODUCTION)</t>
  </si>
  <si>
    <t>kW</t>
  </si>
  <si>
    <t>PARAMETRES TECHNIQUES</t>
  </si>
  <si>
    <t>Puissance nette développable</t>
  </si>
  <si>
    <t>Pend</t>
  </si>
  <si>
    <t>Ue</t>
  </si>
  <si>
    <t>Heures/an</t>
  </si>
  <si>
    <t>PARAMETRES ECONOMIQUES</t>
  </si>
  <si>
    <t>CAPEX</t>
  </si>
  <si>
    <t>EUR HTVA/kWe</t>
  </si>
  <si>
    <t>%Ispec</t>
  </si>
  <si>
    <t>Frais d'exploitation et de maintenance</t>
  </si>
  <si>
    <t>OPEX</t>
  </si>
  <si>
    <t>PARAMETRES FINANCIERS</t>
  </si>
  <si>
    <t>n</t>
  </si>
  <si>
    <t>Années</t>
  </si>
  <si>
    <t>Part fonds propres</t>
  </si>
  <si>
    <t>g</t>
  </si>
  <si>
    <t>%</t>
  </si>
  <si>
    <t>Taux de rentabilité sur fonds propres</t>
  </si>
  <si>
    <t>rE</t>
  </si>
  <si>
    <t>Taux d'intérêt capital emprunté (dette)</t>
  </si>
  <si>
    <t>rD</t>
  </si>
  <si>
    <t>PRIX DE MARCHE</t>
  </si>
  <si>
    <t>l</t>
  </si>
  <si>
    <t>Tarif d'injection appliqué par le gestionnaire de réseau</t>
  </si>
  <si>
    <t>T(1) INJ</t>
  </si>
  <si>
    <t>EUR HTVA/MWhe</t>
  </si>
  <si>
    <t>PARAMETRES D'INDEXATION</t>
  </si>
  <si>
    <t>INDEX</t>
  </si>
  <si>
    <t>%/an</t>
  </si>
  <si>
    <t>Durée d'utilisation nouvelle unité</t>
  </si>
  <si>
    <t>Contexte :</t>
  </si>
  <si>
    <t>Objet :</t>
  </si>
  <si>
    <t>Cadre légal :</t>
  </si>
  <si>
    <r>
      <t xml:space="preserve">[1] Décret du 12 avril 2001 relatif à l’organisation du </t>
    </r>
    <r>
      <rPr>
        <b/>
        <sz val="12"/>
        <color theme="1"/>
        <rFont val="Calibri"/>
        <family val="2"/>
        <scheme val="minor"/>
      </rPr>
      <t>marché régional de l’électricité</t>
    </r>
  </si>
  <si>
    <r>
      <t xml:space="preserve">[2] Arrêté du Gouvernement wallon du 30 novembre 2006 relatif à la </t>
    </r>
    <r>
      <rPr>
        <b/>
        <sz val="12"/>
        <color theme="1"/>
        <rFont val="Calibri"/>
        <family val="2"/>
        <scheme val="minor"/>
      </rPr>
      <t>promotion de l’électricité produite au moyen de sources d’énergie renouvelables ou de cogénération</t>
    </r>
  </si>
  <si>
    <t>[3] Projet d’arrêté du Gouvernement wallon modifiant l’arrêté du Gouvernement wallon du 30 novembre 2006 relatif à la promotion de l’électricité produite au moyen de sources d’énergie renouvelables ou de cogénération, SPW, Juillet 2021</t>
  </si>
  <si>
    <r>
      <t xml:space="preserve">[4] Arrêté ministériel du 12 mars 2007 relatif au procédures et </t>
    </r>
    <r>
      <rPr>
        <b/>
        <sz val="12"/>
        <color theme="1"/>
        <rFont val="Calibri"/>
        <family val="2"/>
        <scheme val="minor"/>
      </rPr>
      <t>code de comptage</t>
    </r>
    <r>
      <rPr>
        <sz val="12"/>
        <color theme="1"/>
        <rFont val="Calibri"/>
        <family val="2"/>
        <scheme val="minor"/>
      </rPr>
      <t xml:space="preserve"> de l'électricité produite à partir de sources d'énergie renouvelables et/ou de cogénération en Région wallonne</t>
    </r>
  </si>
  <si>
    <t>Avertissement :</t>
  </si>
  <si>
    <t>Version du :</t>
  </si>
  <si>
    <t>Contact :</t>
  </si>
  <si>
    <t>Consultation des acteurs de marché</t>
  </si>
  <si>
    <t>Le présent fichier reprend, par catégorie d’installation, les valeurs de référence des paramètres techniques, économiques et financiers proposées pour chaque cas de prolongation</t>
  </si>
  <si>
    <t>Seules les valeurs de référence surlignées (en gris) sont soumises à consultation, les autres valeurs sont données à titre indicatif.</t>
  </si>
  <si>
    <t xml:space="preserve">Le présent fichier reprend également la liste des paramètres techniques et économiques pour lesquels une valeur propre à l'unité de production peut être retenue en lieu et place des valeurs de référence ainsi que les seuils et plafonds retenus le cas échéant </t>
  </si>
  <si>
    <t xml:space="preserve">Les valeurs de référence reprises dans le présent fichier sont des valeurs provisoires. Celles-ci ne constituent en aucun cas une proposition définitive et doivent encore être validées par le SPW-Energie avant d’être formellement proposées au Ministre. </t>
  </si>
  <si>
    <t>13.01.2022</t>
  </si>
  <si>
    <t>BIOGAZ AGRI -  VALEURS DE REFERENCE PROLONGATION 2023</t>
  </si>
  <si>
    <t>CATEGORIE 1</t>
  </si>
  <si>
    <t>CAS DE PROLONGATION</t>
  </si>
  <si>
    <t>%CAPEX</t>
  </si>
  <si>
    <t>0%</t>
  </si>
  <si>
    <t>]0%- 5%]</t>
  </si>
  <si>
    <t>]5%- 10%]</t>
  </si>
  <si>
    <t>]10%- 20%]</t>
  </si>
  <si>
    <t>]20%- 30%]</t>
  </si>
  <si>
    <t>]30%- 40%]</t>
  </si>
  <si>
    <t>]40%- 50%]</t>
  </si>
  <si>
    <t>]50%- 60%]</t>
  </si>
  <si>
    <t>]60%- 70%]</t>
  </si>
  <si>
    <t>]70%- 80%]</t>
  </si>
  <si>
    <t>]80%- 90%]</t>
  </si>
  <si>
    <t>]90%- 100%]</t>
  </si>
  <si>
    <t>Rendement électrique net</t>
  </si>
  <si>
    <t>aE</t>
  </si>
  <si>
    <t>MWhe/MWhp</t>
  </si>
  <si>
    <t>Rendement électrique de référence COGEN-HR</t>
  </si>
  <si>
    <t>aE ref</t>
  </si>
  <si>
    <t>Niveau de tension de raccordement au réseau</t>
  </si>
  <si>
    <t>Facteur de correction niveau de tension</t>
  </si>
  <si>
    <t>CF</t>
  </si>
  <si>
    <t>Rendement électrique de référence COGEN-HR corrigé</t>
  </si>
  <si>
    <t>aE ref corr.</t>
  </si>
  <si>
    <t>aQ ref</t>
  </si>
  <si>
    <t>MWhq/MWhp</t>
  </si>
  <si>
    <t>Taux d'économie en énergie primaire imposé</t>
  </si>
  <si>
    <t>PES</t>
  </si>
  <si>
    <t>Rendement chaleur minimal requis</t>
  </si>
  <si>
    <t>aQ min</t>
  </si>
  <si>
    <t>Rendement chaleur net</t>
  </si>
  <si>
    <t>aQ</t>
  </si>
  <si>
    <t>Niveau de température max. chaleur valorisée</t>
  </si>
  <si>
    <t>TQ</t>
  </si>
  <si>
    <t>°C</t>
  </si>
  <si>
    <t>Coefficient d'émission de CO2 du mixte d'intrants</t>
  </si>
  <si>
    <t>CCO2</t>
  </si>
  <si>
    <t>kgCO2/MWhp</t>
  </si>
  <si>
    <t>Taux d'économie de CO2 - Zone GN</t>
  </si>
  <si>
    <t>kCO2 REF1</t>
  </si>
  <si>
    <t>Taux d'économie de CO2 - Hors zone GN</t>
  </si>
  <si>
    <t>kCO2 REF2</t>
  </si>
  <si>
    <t>Fraction of exergy in the useful heat from CHP</t>
  </si>
  <si>
    <t>Ch</t>
  </si>
  <si>
    <t>Fraction of exergy in the electricity</t>
  </si>
  <si>
    <t>Cel</t>
  </si>
  <si>
    <t>GHG emissions from the use of biomass fuels for electricity from CHP</t>
  </si>
  <si>
    <t>ECel</t>
  </si>
  <si>
    <t>kgCO2eq/MWhe</t>
  </si>
  <si>
    <t>GHG emissions from the use of biomass fuels for heat from CHP</t>
  </si>
  <si>
    <t>ECh</t>
  </si>
  <si>
    <t>kgCO2eq/MWhq</t>
  </si>
  <si>
    <t>Total GHG emissions from the fossil fuel comparator for useful electricity</t>
  </si>
  <si>
    <t>Ecf(el)</t>
  </si>
  <si>
    <t>Total GHG emissions from the fossil fuel comparator for useful heat</t>
  </si>
  <si>
    <t>Ecf(h)</t>
  </si>
  <si>
    <t>GHG savings from electricity generated from biomass fuels</t>
  </si>
  <si>
    <t>REDII SAVING(el)</t>
  </si>
  <si>
    <t>GHG savings from heat generated from biomass fuels</t>
  </si>
  <si>
    <t>REDII SAVING(h)</t>
  </si>
  <si>
    <t>GHG savings from CHP</t>
  </si>
  <si>
    <t>REDII SAVING (el+h)</t>
  </si>
  <si>
    <t>Coût d'investissement nouvelle unité</t>
  </si>
  <si>
    <t>Cas de prolongation</t>
  </si>
  <si>
    <t>Ratio CAPEX</t>
  </si>
  <si>
    <t>EUR HTVA/kWe.an</t>
  </si>
  <si>
    <t>Durée de vie GE</t>
  </si>
  <si>
    <t>R</t>
  </si>
  <si>
    <t>Heures</t>
  </si>
  <si>
    <t>Coût de remplacement GE</t>
  </si>
  <si>
    <t>OPEX_R</t>
  </si>
  <si>
    <t>Durée de prolongation</t>
  </si>
  <si>
    <t>Prix électricité - Décote intermittence (%)</t>
  </si>
  <si>
    <t>Prix mixte de combustible</t>
  </si>
  <si>
    <t>P FUEL MIX (1)</t>
  </si>
  <si>
    <t>EUR HTVA/MWhp</t>
  </si>
  <si>
    <t>Rendement référence chaudière mixte de combustible</t>
  </si>
  <si>
    <r>
      <rPr>
        <sz val="10"/>
        <color theme="1"/>
        <rFont val="Symbol"/>
        <family val="1"/>
        <charset val="2"/>
      </rPr>
      <t>h</t>
    </r>
    <r>
      <rPr>
        <sz val="10"/>
        <color theme="1"/>
        <rFont val="Calibri"/>
        <family val="2"/>
        <scheme val="minor"/>
      </rPr>
      <t>q FUEL MIX</t>
    </r>
  </si>
  <si>
    <t>%PCI</t>
  </si>
  <si>
    <t>]0 - 10]</t>
  </si>
  <si>
    <t>&lt; 0,45 kV</t>
  </si>
  <si>
    <t>MIXTE DE COMBUSTIBLE</t>
  </si>
  <si>
    <t>MIX 1</t>
  </si>
  <si>
    <t>CATEGORIE</t>
  </si>
  <si>
    <t>]10 - 200]</t>
  </si>
  <si>
    <t>]200 - 600]</t>
  </si>
  <si>
    <t>]600 - 1500]</t>
  </si>
  <si>
    <t>]1500 - 3000]</t>
  </si>
  <si>
    <t>]3000 - 5000]</t>
  </si>
  <si>
    <t>REF</t>
  </si>
  <si>
    <t>Coût d'investissement initial</t>
  </si>
  <si>
    <t>Durée de vie économique</t>
  </si>
  <si>
    <t>Prix GN</t>
  </si>
  <si>
    <t>P GN (1)</t>
  </si>
  <si>
    <t>Rendement référence chaudière GN</t>
  </si>
  <si>
    <r>
      <rPr>
        <sz val="10"/>
        <color theme="1"/>
        <rFont val="Symbol"/>
        <family val="1"/>
        <charset val="2"/>
      </rPr>
      <t>h</t>
    </r>
    <r>
      <rPr>
        <sz val="10"/>
        <color theme="1"/>
        <rFont val="Calibri"/>
        <family val="2"/>
        <scheme val="minor"/>
      </rPr>
      <t>q GN</t>
    </r>
  </si>
  <si>
    <t>CATEGORIE 2</t>
  </si>
  <si>
    <t>MIX 2</t>
  </si>
  <si>
    <t>CATEGORIE 3</t>
  </si>
  <si>
    <t>&lt; 12 kV</t>
  </si>
  <si>
    <t>CATEGORIE 4</t>
  </si>
  <si>
    <t>CATEGORIE 5</t>
  </si>
  <si>
    <t>CATEGORIE 6</t>
  </si>
  <si>
    <t>BIOGAZ AGRI -  VALEURS REVISABLES SUR DOSSIER</t>
  </si>
  <si>
    <t>Dossier</t>
  </si>
  <si>
    <t>Proposition de valeurs de référence   Prolongation - BIOGAZ</t>
  </si>
  <si>
    <r>
      <t xml:space="preserve">En cas d’objection, il est demandé aux participants de substituer leurs propres valeurs aux valeurs proposées et d'identifier </t>
    </r>
    <r>
      <rPr>
        <sz val="12"/>
        <color rgb="FFFF0000"/>
        <rFont val="Calibri"/>
        <family val="2"/>
        <scheme val="minor"/>
      </rPr>
      <t>en rouge</t>
    </r>
    <r>
      <rPr>
        <sz val="12"/>
        <color theme="1"/>
        <rFont val="Calibri"/>
        <family val="2"/>
        <scheme val="minor"/>
      </rPr>
      <t xml:space="preserve"> les valeurs qu'ils suggèrent. Pour être prise en considération, toute modification de valeur doit être dûment motivée dans le questionnaire annexé (Annexe F)</t>
    </r>
  </si>
  <si>
    <t xml:space="preserve"> consultations.certificatsverts@spw.wallonie.be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</si>
</sst>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"/>
    <numFmt numFmtId="166" formatCode="0.0"/>
  </numFmts>
  <fonts count="1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"/>
      <scheme val="minor"/>
    </font>
    <font>
      <sz val="10"/>
      <color theme="1"/>
      <name val="Symbol"/>
      <family val="1"/>
      <charset val="2"/>
    </font>
    <font>
      <sz val="12"/>
      <color theme="6"/>
      <name val="Calibri"/>
      <family val="2"/>
      <scheme val="minor"/>
    </font>
    <font>
      <sz val="12"/>
      <color theme="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2" tint="-9.9978637043366805E-2"/>
      <name val="Calibri"/>
      <family val="2"/>
      <scheme val="minor"/>
    </font>
    <font>
      <b/>
      <sz val="12"/>
      <color theme="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5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9" fontId="0" fillId="2" borderId="0" xfId="0" quotePrefix="1" applyNumberFormat="1" applyFill="1" applyAlignment="1">
      <alignment horizontal="right" vertical="center"/>
    </xf>
    <xf numFmtId="0" fontId="2" fillId="2" borderId="0" xfId="0" applyFont="1" applyFill="1"/>
    <xf numFmtId="3" fontId="0" fillId="2" borderId="0" xfId="0" applyNumberFormat="1" applyFill="1"/>
    <xf numFmtId="0" fontId="0" fillId="2" borderId="0" xfId="0" applyFill="1" applyAlignment="1">
      <alignment horizontal="left"/>
    </xf>
    <xf numFmtId="0" fontId="6" fillId="2" borderId="0" xfId="0" applyFont="1" applyFill="1"/>
    <xf numFmtId="0" fontId="6" fillId="2" borderId="0" xfId="0" quotePrefix="1" applyFont="1" applyFill="1" applyAlignment="1">
      <alignment horizontal="left" vertical="top" wrapText="1"/>
    </xf>
    <xf numFmtId="0" fontId="4" fillId="2" borderId="0" xfId="2" applyFill="1"/>
    <xf numFmtId="0" fontId="6" fillId="2" borderId="0" xfId="0" quotePrefix="1" applyFont="1" applyFill="1"/>
    <xf numFmtId="0" fontId="0" fillId="2" borderId="0" xfId="0" applyFill="1" applyAlignment="1">
      <alignment horizontal="left" vertical="top" wrapText="1"/>
    </xf>
    <xf numFmtId="9" fontId="0" fillId="2" borderId="0" xfId="1" applyFont="1" applyFill="1"/>
    <xf numFmtId="10" fontId="0" fillId="2" borderId="0" xfId="0" applyNumberFormat="1" applyFill="1"/>
    <xf numFmtId="0" fontId="2" fillId="3" borderId="0" xfId="0" applyFont="1" applyFill="1"/>
    <xf numFmtId="9" fontId="0" fillId="2" borderId="0" xfId="0" applyNumberFormat="1" applyFill="1" applyAlignment="1">
      <alignment vertical="center"/>
    </xf>
    <xf numFmtId="3" fontId="0" fillId="4" borderId="0" xfId="0" applyNumberFormat="1" applyFill="1"/>
    <xf numFmtId="9" fontId="0" fillId="4" borderId="0" xfId="1" applyFont="1" applyFill="1"/>
    <xf numFmtId="0" fontId="0" fillId="2" borderId="0" xfId="0" applyFill="1" applyAlignment="1">
      <alignment horizontal="left" indent="1"/>
    </xf>
    <xf numFmtId="0" fontId="7" fillId="2" borderId="0" xfId="0" applyFont="1" applyFill="1"/>
    <xf numFmtId="9" fontId="0" fillId="2" borderId="0" xfId="1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1" fontId="0" fillId="4" borderId="0" xfId="1" applyNumberFormat="1" applyFont="1" applyFill="1"/>
    <xf numFmtId="165" fontId="2" fillId="2" borderId="0" xfId="1" applyNumberFormat="1" applyFont="1" applyFill="1"/>
    <xf numFmtId="165" fontId="0" fillId="2" borderId="0" xfId="0" applyNumberFormat="1" applyFill="1"/>
    <xf numFmtId="166" fontId="0" fillId="2" borderId="0" xfId="0" applyNumberFormat="1" applyFill="1"/>
    <xf numFmtId="1" fontId="0" fillId="2" borderId="0" xfId="0" applyNumberFormat="1" applyFill="1"/>
    <xf numFmtId="9" fontId="0" fillId="2" borderId="0" xfId="3" applyFont="1" applyFill="1"/>
    <xf numFmtId="9" fontId="2" fillId="2" borderId="0" xfId="1" applyFont="1" applyFill="1"/>
    <xf numFmtId="164" fontId="0" fillId="4" borderId="0" xfId="1" applyNumberFormat="1" applyFont="1" applyFill="1"/>
    <xf numFmtId="10" fontId="0" fillId="4" borderId="0" xfId="1" applyNumberFormat="1" applyFont="1" applyFill="1"/>
    <xf numFmtId="0" fontId="0" fillId="4" borderId="0" xfId="0" applyFill="1"/>
    <xf numFmtId="0" fontId="8" fillId="2" borderId="0" xfId="0" applyFont="1" applyFill="1"/>
    <xf numFmtId="2" fontId="0" fillId="4" borderId="0" xfId="0" applyNumberFormat="1" applyFill="1"/>
    <xf numFmtId="0" fontId="9" fillId="2" borderId="0" xfId="0" applyFont="1" applyFill="1"/>
    <xf numFmtId="0" fontId="10" fillId="2" borderId="0" xfId="0" applyFont="1" applyFill="1"/>
    <xf numFmtId="9" fontId="0" fillId="4" borderId="0" xfId="0" applyNumberFormat="1" applyFill="1"/>
    <xf numFmtId="10" fontId="0" fillId="4" borderId="0" xfId="0" applyNumberFormat="1" applyFill="1"/>
    <xf numFmtId="0" fontId="0" fillId="2" borderId="0" xfId="0" applyFill="1" applyAlignment="1">
      <alignment horizontal="left" vertical="top" wrapText="1"/>
    </xf>
    <xf numFmtId="9" fontId="0" fillId="4" borderId="0" xfId="1" applyFont="1" applyFill="1" applyAlignment="1">
      <alignment horizontal="right"/>
    </xf>
    <xf numFmtId="0" fontId="3" fillId="5" borderId="0" xfId="0" applyFont="1" applyFill="1"/>
    <xf numFmtId="9" fontId="0" fillId="6" borderId="0" xfId="1" applyFont="1" applyFill="1" applyAlignment="1">
      <alignment horizontal="right"/>
    </xf>
    <xf numFmtId="0" fontId="12" fillId="2" borderId="0" xfId="0" applyFont="1" applyFill="1" applyAlignment="1">
      <alignment horizontal="right"/>
    </xf>
    <xf numFmtId="0" fontId="12" fillId="2" borderId="0" xfId="0" applyFont="1" applyFill="1"/>
    <xf numFmtId="0" fontId="2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0" fillId="5" borderId="0" xfId="0" applyFill="1"/>
    <xf numFmtId="0" fontId="16" fillId="2" borderId="0" xfId="0" applyFont="1" applyFill="1"/>
    <xf numFmtId="0" fontId="2" fillId="2" borderId="0" xfId="0" applyFont="1" applyFill="1" applyAlignment="1">
      <alignment horizontal="left" vertical="top" wrapText="1"/>
    </xf>
    <xf numFmtId="0" fontId="0" fillId="2" borderId="0" xfId="0" quotePrefix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0" fontId="0" fillId="2" borderId="0" xfId="0" applyFill="1" applyAlignment="1">
      <alignment horizontal="left" wrapText="1"/>
    </xf>
  </cellXfs>
  <cellStyles count="4">
    <cellStyle name="Hyperlink" xfId="2" builtinId="8"/>
    <cellStyle name="Normal" xfId="0" builtinId="0"/>
    <cellStyle name="Percent" xfId="1" builtinId="5"/>
    <cellStyle name="Pourcentage 2" xfId="3" xr:uid="{C75AA9DE-C556-A344-A685-D42E07F9CF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</xdr:colOff>
      <xdr:row>0</xdr:row>
      <xdr:rowOff>0</xdr:rowOff>
    </xdr:from>
    <xdr:to>
      <xdr:col>3</xdr:col>
      <xdr:colOff>352337</xdr:colOff>
      <xdr:row>9</xdr:row>
      <xdr:rowOff>127000</xdr:rowOff>
    </xdr:to>
    <xdr:pic>
      <xdr:nvPicPr>
        <xdr:cNvPr id="4" name="Image 1">
          <a:extLst>
            <a:ext uri="{FF2B5EF4-FFF2-40B4-BE49-F238E27FC236}">
              <a16:creationId xmlns:a16="http://schemas.microsoft.com/office/drawing/2014/main" id="{6E7745F0-ECC1-4059-AD5B-5520E79B6F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69" r="7043"/>
        <a:stretch/>
      </xdr:blipFill>
      <xdr:spPr>
        <a:xfrm>
          <a:off x="78105" y="0"/>
          <a:ext cx="2830107" cy="1984375"/>
        </a:xfrm>
        <a:prstGeom prst="rect">
          <a:avLst/>
        </a:prstGeom>
      </xdr:spPr>
    </xdr:pic>
    <xdr:clientData/>
  </xdr:twoCellAnchor>
  <xdr:twoCellAnchor>
    <xdr:from>
      <xdr:col>2</xdr:col>
      <xdr:colOff>469900</xdr:colOff>
      <xdr:row>48</xdr:row>
      <xdr:rowOff>35565</xdr:rowOff>
    </xdr:from>
    <xdr:to>
      <xdr:col>8</xdr:col>
      <xdr:colOff>659900</xdr:colOff>
      <xdr:row>49</xdr:row>
      <xdr:rowOff>101734</xdr:rowOff>
    </xdr:to>
    <xdr:sp macro="" textlink="">
      <xdr:nvSpPr>
        <xdr:cNvPr id="5" name="ZoneTexte 12">
          <a:extLst>
            <a:ext uri="{FF2B5EF4-FFF2-40B4-BE49-F238E27FC236}">
              <a16:creationId xmlns:a16="http://schemas.microsoft.com/office/drawing/2014/main" id="{A18955FC-881D-4667-8072-A2E4985C7422}"/>
            </a:ext>
          </a:extLst>
        </xdr:cNvPr>
        <xdr:cNvSpPr txBox="1">
          <a:spLocks noChangeArrowheads="1"/>
        </xdr:cNvSpPr>
      </xdr:nvSpPr>
      <xdr:spPr bwMode="auto">
        <a:xfrm>
          <a:off x="1908175" y="12814305"/>
          <a:ext cx="5173480" cy="266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a14="http://schemas.microsoft.com/office/drawing/2010/main" xmlns="" xmlns:p="http://schemas.openxmlformats.org/presentationml/2006/main" xmlns:r="http://schemas.openxmlformats.org/officeDocument/2006/relationships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a14="http://schemas.microsoft.com/office/drawing/2010/main" xmlns="" xmlns:p="http://schemas.openxmlformats.org/presentationml/2006/main" xmlns:r="http://schemas.openxmlformats.org/officeDocument/2006/relationship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ctr">
          <a:spAutoFit/>
        </a:bodyPr>
        <a:lstStyle>
          <a:defPPr>
            <a:defRPr lang="fr-FR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eaLnBrk="1" hangingPunct="1"/>
          <a:r>
            <a:rPr lang="fr-FR" sz="1200" b="1" spc="-50">
              <a:solidFill>
                <a:srgbClr val="000000"/>
              </a:solidFill>
              <a:latin typeface="Arial" charset="0"/>
              <a:cs typeface="Arial" charset="0"/>
            </a:rPr>
            <a:t>Service public de Wallonie</a:t>
          </a:r>
          <a:r>
            <a:rPr lang="en-GB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1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|</a:t>
          </a:r>
          <a:r>
            <a:rPr lang="fr-FR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200" b="1" kern="1200" spc="-50">
              <a:solidFill>
                <a:srgbClr val="EE7219"/>
              </a:solidFill>
              <a:effectLst/>
              <a:latin typeface="Arial"/>
              <a:ea typeface="ＭＳ Ｐゴシック" charset="0"/>
              <a:cs typeface="Arial"/>
            </a:rPr>
            <a:t>SPW Territoire, Logement, Patrimoine, Énergie</a:t>
          </a:r>
          <a:r>
            <a:rPr lang="en-GB" sz="1200" b="1" spc="-50">
              <a:solidFill>
                <a:srgbClr val="EE7219"/>
              </a:solidFill>
              <a:effectLst/>
              <a:latin typeface="Arial"/>
              <a:cs typeface="Arial"/>
            </a:rPr>
            <a:t> </a:t>
          </a:r>
          <a:endParaRPr lang="fr-FR" sz="1200" b="1" spc="-50">
            <a:solidFill>
              <a:srgbClr val="EE7219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hilippe%20Taverniers\Dropbox%20(ValBiom)\ValBiom%20equipe\Th&#233;matique\Biom&#233;thanisation\Dossiers\MP%20Prix%20intrants%20-%20MS%20PT\Prix_intra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_CatB"/>
      <sheetName val="RawDATA_CatB"/>
      <sheetName val="Prix_intrants_CatB"/>
      <sheetName val="Rapport_Cat_B"/>
      <sheetName val="CAT_B"/>
      <sheetName val="Prix_intrants_Cat_S"/>
      <sheetName val="Rapport_Cat_S"/>
      <sheetName val="CAT_S"/>
      <sheetName val="Rapport_IAA"/>
      <sheetName val="Rapport_IAA_source"/>
      <sheetName val="Détail_gisement_BST"/>
      <sheetName val="BMP_from_BST"/>
      <sheetName val="Feuil1"/>
    </sheetNames>
    <sheetDataSet>
      <sheetData sheetId="0">
        <row r="2">
          <cell r="B2">
            <v>0.55000000000000004</v>
          </cell>
        </row>
        <row r="3">
          <cell r="B3">
            <v>0.5</v>
          </cell>
        </row>
        <row r="4">
          <cell r="B4">
            <v>9.94</v>
          </cell>
        </row>
        <row r="5">
          <cell r="B5">
            <v>33.726496912509546</v>
          </cell>
        </row>
        <row r="9">
          <cell r="B9">
            <v>5.5</v>
          </cell>
        </row>
        <row r="10">
          <cell r="B10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7DBEF-C4F2-4500-A6B5-5E8681715B86}">
  <sheetPr>
    <pageSetUpPr fitToPage="1"/>
  </sheetPr>
  <dimension ref="A4:K45"/>
  <sheetViews>
    <sheetView tabSelected="1" view="pageBreakPreview" zoomScale="60" zoomScaleNormal="100" workbookViewId="0">
      <selection activeCell="A45" sqref="A45"/>
    </sheetView>
  </sheetViews>
  <sheetFormatPr defaultColWidth="8.875" defaultRowHeight="15.75"/>
  <cols>
    <col min="1" max="1" width="8.875" style="1"/>
    <col min="2" max="2" width="15.625" style="1" customWidth="1"/>
    <col min="3" max="16384" width="8.875" style="1"/>
  </cols>
  <sheetData>
    <row r="4" spans="1:11">
      <c r="E4" s="56" t="s">
        <v>156</v>
      </c>
      <c r="F4" s="56"/>
      <c r="G4" s="56"/>
      <c r="H4" s="56"/>
      <c r="I4" s="56"/>
      <c r="J4" s="56"/>
      <c r="K4" s="56"/>
    </row>
    <row r="5" spans="1:11">
      <c r="E5" s="56"/>
      <c r="F5" s="56"/>
      <c r="G5" s="56"/>
      <c r="H5" s="56"/>
      <c r="I5" s="56"/>
      <c r="J5" s="56"/>
      <c r="K5" s="56"/>
    </row>
    <row r="6" spans="1:11">
      <c r="E6" s="56"/>
      <c r="F6" s="56"/>
      <c r="G6" s="56"/>
      <c r="H6" s="56"/>
      <c r="I6" s="56"/>
      <c r="J6" s="56"/>
      <c r="K6" s="56"/>
    </row>
    <row r="7" spans="1:11">
      <c r="E7" s="56"/>
      <c r="F7" s="56"/>
      <c r="G7" s="56"/>
      <c r="H7" s="56"/>
      <c r="I7" s="56"/>
      <c r="J7" s="56"/>
      <c r="K7" s="56"/>
    </row>
    <row r="8" spans="1:11">
      <c r="E8" s="56"/>
      <c r="F8" s="56"/>
      <c r="G8" s="56"/>
      <c r="H8" s="56"/>
      <c r="I8" s="56"/>
      <c r="J8" s="56"/>
      <c r="K8" s="56"/>
    </row>
    <row r="9" spans="1:11">
      <c r="E9" s="56"/>
      <c r="F9" s="56"/>
      <c r="G9" s="56"/>
      <c r="H9" s="56"/>
      <c r="I9" s="56"/>
      <c r="J9" s="56"/>
      <c r="K9" s="56"/>
    </row>
    <row r="10" spans="1:11">
      <c r="F10" s="7"/>
    </row>
    <row r="12" spans="1:11">
      <c r="A12" s="4" t="s">
        <v>33</v>
      </c>
      <c r="C12" s="54" t="s">
        <v>43</v>
      </c>
      <c r="D12" s="54"/>
      <c r="E12" s="54"/>
      <c r="F12" s="54"/>
      <c r="G12" s="54"/>
      <c r="H12" s="54"/>
      <c r="I12" s="54"/>
      <c r="J12" s="54"/>
      <c r="K12" s="54"/>
    </row>
    <row r="14" spans="1:11" ht="25.5" customHeight="1">
      <c r="A14" s="4" t="s">
        <v>34</v>
      </c>
      <c r="C14" s="53" t="s">
        <v>44</v>
      </c>
      <c r="D14" s="53"/>
      <c r="E14" s="53"/>
      <c r="F14" s="53"/>
      <c r="G14" s="53"/>
      <c r="H14" s="53"/>
      <c r="I14" s="53"/>
      <c r="J14" s="53"/>
      <c r="K14" s="53"/>
    </row>
    <row r="15" spans="1:11" ht="25.5" customHeight="1">
      <c r="A15" s="4"/>
      <c r="C15" s="53"/>
      <c r="D15" s="53"/>
      <c r="E15" s="53"/>
      <c r="F15" s="53"/>
      <c r="G15" s="53"/>
      <c r="H15" s="53"/>
      <c r="I15" s="53"/>
      <c r="J15" s="53"/>
      <c r="K15" s="53"/>
    </row>
    <row r="16" spans="1:11" ht="25.5" customHeight="1">
      <c r="A16" s="4"/>
      <c r="C16" s="51"/>
      <c r="D16" s="51"/>
      <c r="E16" s="51"/>
      <c r="F16" s="51"/>
      <c r="G16" s="51"/>
      <c r="H16" s="51"/>
      <c r="I16" s="51"/>
      <c r="J16" s="51"/>
      <c r="K16" s="51"/>
    </row>
    <row r="17" spans="1:11" ht="69" customHeight="1">
      <c r="A17" s="4"/>
      <c r="C17" s="53" t="s">
        <v>46</v>
      </c>
      <c r="D17" s="53"/>
      <c r="E17" s="53"/>
      <c r="F17" s="53"/>
      <c r="G17" s="53"/>
      <c r="H17" s="53"/>
      <c r="I17" s="53"/>
      <c r="J17" s="53"/>
      <c r="K17" s="53"/>
    </row>
    <row r="18" spans="1:11" ht="25.5" customHeight="1">
      <c r="A18" s="4"/>
      <c r="C18" s="51"/>
      <c r="D18" s="51"/>
      <c r="E18" s="51"/>
      <c r="F18" s="51"/>
      <c r="G18" s="51"/>
      <c r="H18" s="51"/>
      <c r="I18" s="51"/>
      <c r="J18" s="51"/>
      <c r="K18" s="51"/>
    </row>
    <row r="19" spans="1:11">
      <c r="C19" s="54" t="s">
        <v>45</v>
      </c>
      <c r="D19" s="54"/>
      <c r="E19" s="54"/>
      <c r="F19" s="54"/>
      <c r="G19" s="54"/>
      <c r="H19" s="54"/>
      <c r="I19" s="54"/>
      <c r="J19" s="54"/>
      <c r="K19" s="54"/>
    </row>
    <row r="20" spans="1:11">
      <c r="A20" s="4"/>
      <c r="C20" s="54"/>
      <c r="D20" s="54"/>
      <c r="E20" s="54"/>
      <c r="F20" s="54"/>
      <c r="G20" s="54"/>
      <c r="H20" s="54"/>
      <c r="I20" s="54"/>
      <c r="J20" s="54"/>
      <c r="K20" s="54"/>
    </row>
    <row r="21" spans="1:11">
      <c r="A21" s="4"/>
    </row>
    <row r="22" spans="1:11" ht="67.5" customHeight="1">
      <c r="A22" s="4"/>
      <c r="C22" s="58" t="s">
        <v>157</v>
      </c>
      <c r="D22" s="58"/>
      <c r="E22" s="58"/>
      <c r="F22" s="58"/>
      <c r="G22" s="58"/>
      <c r="H22" s="58"/>
      <c r="I22" s="58"/>
      <c r="J22" s="58"/>
      <c r="K22" s="58"/>
    </row>
    <row r="23" spans="1:11" ht="18.75" customHeight="1">
      <c r="A23" s="4"/>
    </row>
    <row r="25" spans="1:11">
      <c r="A25" s="4" t="s">
        <v>35</v>
      </c>
      <c r="C25" s="1" t="s">
        <v>36</v>
      </c>
    </row>
    <row r="26" spans="1:11">
      <c r="C26" s="54" t="s">
        <v>37</v>
      </c>
      <c r="D26" s="54"/>
      <c r="E26" s="54"/>
      <c r="F26" s="54"/>
      <c r="G26" s="54"/>
      <c r="H26" s="54"/>
      <c r="I26" s="54"/>
      <c r="J26" s="54"/>
      <c r="K26" s="54"/>
    </row>
    <row r="27" spans="1:11">
      <c r="C27" s="54"/>
      <c r="D27" s="54"/>
      <c r="E27" s="54"/>
      <c r="F27" s="54"/>
      <c r="G27" s="54"/>
      <c r="H27" s="54"/>
      <c r="I27" s="54"/>
      <c r="J27" s="54"/>
      <c r="K27" s="54"/>
    </row>
    <row r="28" spans="1:11">
      <c r="C28" s="55" t="s">
        <v>38</v>
      </c>
      <c r="D28" s="55"/>
      <c r="E28" s="55"/>
      <c r="F28" s="55"/>
      <c r="G28" s="55"/>
      <c r="H28" s="55"/>
      <c r="I28" s="55"/>
      <c r="J28" s="55"/>
      <c r="K28" s="55"/>
    </row>
    <row r="29" spans="1:11">
      <c r="C29" s="55"/>
      <c r="D29" s="55"/>
      <c r="E29" s="55"/>
      <c r="F29" s="55"/>
      <c r="G29" s="55"/>
      <c r="H29" s="55"/>
      <c r="I29" s="55"/>
      <c r="J29" s="55"/>
      <c r="K29" s="55"/>
    </row>
    <row r="30" spans="1:11">
      <c r="C30" s="55"/>
      <c r="D30" s="55"/>
      <c r="E30" s="55"/>
      <c r="F30" s="55"/>
      <c r="G30" s="55"/>
      <c r="H30" s="55"/>
      <c r="I30" s="55"/>
      <c r="J30" s="55"/>
      <c r="K30" s="55"/>
    </row>
    <row r="31" spans="1:11" ht="33.950000000000003" customHeight="1">
      <c r="C31" s="54" t="s">
        <v>39</v>
      </c>
      <c r="D31" s="54"/>
      <c r="E31" s="54"/>
      <c r="F31" s="54"/>
      <c r="G31" s="54"/>
      <c r="H31" s="54"/>
      <c r="I31" s="54"/>
      <c r="J31" s="54"/>
      <c r="K31" s="54"/>
    </row>
    <row r="33" spans="1:11" ht="15.95" customHeight="1">
      <c r="A33" s="4" t="s">
        <v>40</v>
      </c>
      <c r="C33" s="52" t="s">
        <v>47</v>
      </c>
      <c r="D33" s="52"/>
      <c r="E33" s="52"/>
      <c r="F33" s="52"/>
      <c r="G33" s="52"/>
      <c r="H33" s="52"/>
      <c r="I33" s="52"/>
      <c r="J33" s="52"/>
      <c r="K33" s="52"/>
    </row>
    <row r="34" spans="1:11">
      <c r="C34" s="52"/>
      <c r="D34" s="52"/>
      <c r="E34" s="52"/>
      <c r="F34" s="52"/>
      <c r="G34" s="52"/>
      <c r="H34" s="52"/>
      <c r="I34" s="52"/>
      <c r="J34" s="52"/>
      <c r="K34" s="52"/>
    </row>
    <row r="35" spans="1:11">
      <c r="C35" s="52"/>
      <c r="D35" s="52"/>
      <c r="E35" s="52"/>
      <c r="F35" s="52"/>
      <c r="G35" s="52"/>
      <c r="H35" s="52"/>
      <c r="I35" s="52"/>
      <c r="J35" s="52"/>
      <c r="K35" s="52"/>
    </row>
    <row r="36" spans="1:11">
      <c r="C36" s="52"/>
      <c r="D36" s="52"/>
      <c r="E36" s="52"/>
      <c r="F36" s="52"/>
      <c r="G36" s="52"/>
      <c r="H36" s="52"/>
      <c r="I36" s="52"/>
      <c r="J36" s="52"/>
      <c r="K36" s="52"/>
    </row>
    <row r="37" spans="1:11">
      <c r="C37" s="52"/>
      <c r="D37" s="52"/>
      <c r="E37" s="52"/>
      <c r="F37" s="52"/>
      <c r="G37" s="52"/>
      <c r="H37" s="52"/>
      <c r="I37" s="52"/>
      <c r="J37" s="52"/>
      <c r="K37" s="52"/>
    </row>
    <row r="38" spans="1:11">
      <c r="C38" s="52"/>
      <c r="D38" s="52"/>
      <c r="E38" s="52"/>
      <c r="F38" s="52"/>
      <c r="G38" s="52"/>
      <c r="H38" s="52"/>
      <c r="I38" s="52"/>
      <c r="J38" s="52"/>
      <c r="K38" s="52"/>
    </row>
    <row r="39" spans="1:11">
      <c r="C39" s="8"/>
      <c r="D39" s="8"/>
      <c r="E39" s="8"/>
      <c r="F39" s="8"/>
      <c r="G39" s="8"/>
      <c r="H39" s="8"/>
      <c r="I39" s="8"/>
      <c r="J39" s="8"/>
      <c r="K39" s="8"/>
    </row>
    <row r="40" spans="1:11">
      <c r="A40" s="4" t="s">
        <v>41</v>
      </c>
      <c r="C40" s="7" t="s">
        <v>48</v>
      </c>
    </row>
    <row r="42" spans="1:11">
      <c r="A42" s="4" t="s">
        <v>42</v>
      </c>
      <c r="C42" s="9" t="s">
        <v>158</v>
      </c>
      <c r="F42" s="10"/>
    </row>
    <row r="43" spans="1:11">
      <c r="A43" s="4"/>
      <c r="C43" s="9"/>
      <c r="F43" s="10"/>
    </row>
    <row r="44" spans="1:11">
      <c r="C44" s="8"/>
      <c r="D44" s="8"/>
      <c r="E44" s="8"/>
      <c r="F44" s="8"/>
      <c r="G44" s="8"/>
      <c r="H44" s="8"/>
      <c r="I44" s="8"/>
      <c r="J44" s="8"/>
      <c r="K44" s="8"/>
    </row>
    <row r="45" spans="1:11">
      <c r="A45" s="4"/>
      <c r="C45" s="9"/>
      <c r="D45" s="8"/>
      <c r="E45" s="8"/>
      <c r="F45" s="8"/>
      <c r="G45" s="8"/>
      <c r="H45" s="8"/>
      <c r="I45" s="8"/>
      <c r="J45" s="8"/>
      <c r="K45" s="8"/>
    </row>
  </sheetData>
  <mergeCells count="10">
    <mergeCell ref="E4:K9"/>
    <mergeCell ref="C12:K12"/>
    <mergeCell ref="C14:K15"/>
    <mergeCell ref="C19:K20"/>
    <mergeCell ref="C31:K31"/>
    <mergeCell ref="C33:K38"/>
    <mergeCell ref="C22:K22"/>
    <mergeCell ref="C17:K17"/>
    <mergeCell ref="C26:K27"/>
    <mergeCell ref="C28:K30"/>
  </mergeCells>
  <pageMargins left="0.7" right="0.7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4A2AC-C714-234B-8BAC-54F7E89EFB87}">
  <sheetPr>
    <pageSetUpPr fitToPage="1"/>
  </sheetPr>
  <dimension ref="A1:O54"/>
  <sheetViews>
    <sheetView zoomScale="84" workbookViewId="0">
      <selection activeCell="B21" sqref="B21"/>
    </sheetView>
  </sheetViews>
  <sheetFormatPr defaultColWidth="10.875" defaultRowHeight="15.75"/>
  <cols>
    <col min="1" max="1" width="58.875" style="1" customWidth="1"/>
    <col min="2" max="2" width="21.875" style="1" customWidth="1"/>
    <col min="3" max="3" width="18.875" style="1" customWidth="1"/>
    <col min="4" max="15" width="12.875" style="1" customWidth="1"/>
    <col min="16" max="16384" width="10.875" style="1"/>
  </cols>
  <sheetData>
    <row r="1" spans="1:15">
      <c r="A1" s="14" t="s">
        <v>49</v>
      </c>
      <c r="D1" s="57" t="s">
        <v>50</v>
      </c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>
      <c r="A2" s="4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>
      <c r="A3" s="1" t="s">
        <v>1</v>
      </c>
      <c r="B3" s="1" t="s">
        <v>0</v>
      </c>
      <c r="C3" s="1" t="s">
        <v>2</v>
      </c>
      <c r="D3" s="2" t="s">
        <v>130</v>
      </c>
      <c r="E3" s="2" t="s">
        <v>130</v>
      </c>
      <c r="F3" s="2" t="s">
        <v>130</v>
      </c>
      <c r="G3" s="2" t="s">
        <v>130</v>
      </c>
      <c r="H3" s="2" t="s">
        <v>130</v>
      </c>
      <c r="I3" s="2" t="s">
        <v>130</v>
      </c>
      <c r="J3" s="2" t="s">
        <v>130</v>
      </c>
      <c r="K3" s="2" t="s">
        <v>130</v>
      </c>
      <c r="L3" s="2" t="s">
        <v>130</v>
      </c>
      <c r="M3" s="2" t="s">
        <v>130</v>
      </c>
      <c r="N3" s="2" t="s">
        <v>130</v>
      </c>
      <c r="O3" s="2" t="s">
        <v>130</v>
      </c>
    </row>
    <row r="4" spans="1:15">
      <c r="A4" s="1" t="s">
        <v>132</v>
      </c>
      <c r="B4" s="1" t="s">
        <v>0</v>
      </c>
      <c r="C4" s="1" t="s">
        <v>0</v>
      </c>
      <c r="D4" s="2" t="s">
        <v>133</v>
      </c>
      <c r="E4" s="2" t="s">
        <v>133</v>
      </c>
      <c r="F4" s="2" t="s">
        <v>133</v>
      </c>
      <c r="G4" s="2" t="s">
        <v>133</v>
      </c>
      <c r="H4" s="2" t="s">
        <v>133</v>
      </c>
      <c r="I4" s="2" t="s">
        <v>133</v>
      </c>
      <c r="J4" s="2" t="s">
        <v>133</v>
      </c>
      <c r="K4" s="2" t="s">
        <v>133</v>
      </c>
      <c r="L4" s="2" t="s">
        <v>133</v>
      </c>
      <c r="M4" s="2" t="s">
        <v>133</v>
      </c>
      <c r="N4" s="2" t="s">
        <v>133</v>
      </c>
      <c r="O4" s="2" t="s">
        <v>133</v>
      </c>
    </row>
    <row r="5" spans="1:15">
      <c r="A5" s="1" t="s">
        <v>51</v>
      </c>
      <c r="B5" s="1" t="s">
        <v>0</v>
      </c>
      <c r="C5" s="1" t="s">
        <v>52</v>
      </c>
      <c r="D5" s="3" t="s">
        <v>53</v>
      </c>
      <c r="E5" s="2" t="s">
        <v>54</v>
      </c>
      <c r="F5" s="2" t="s">
        <v>55</v>
      </c>
      <c r="G5" s="2" t="s">
        <v>56</v>
      </c>
      <c r="H5" s="2" t="s">
        <v>57</v>
      </c>
      <c r="I5" s="2" t="s">
        <v>58</v>
      </c>
      <c r="J5" s="2" t="s">
        <v>59</v>
      </c>
      <c r="K5" s="2" t="s">
        <v>60</v>
      </c>
      <c r="L5" s="2" t="s">
        <v>61</v>
      </c>
      <c r="M5" s="2" t="s">
        <v>62</v>
      </c>
      <c r="N5" s="2" t="s">
        <v>63</v>
      </c>
      <c r="O5" s="2" t="s">
        <v>64</v>
      </c>
    </row>
    <row r="6" spans="1:15"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>
      <c r="A7" s="4" t="s">
        <v>3</v>
      </c>
    </row>
    <row r="8" spans="1:15">
      <c r="A8" s="1" t="s">
        <v>4</v>
      </c>
      <c r="B8" s="1" t="s">
        <v>5</v>
      </c>
      <c r="C8" s="1" t="s">
        <v>2</v>
      </c>
      <c r="D8" s="16">
        <v>10</v>
      </c>
      <c r="E8" s="16">
        <v>10</v>
      </c>
      <c r="F8" s="16">
        <v>10</v>
      </c>
      <c r="G8" s="16">
        <v>10</v>
      </c>
      <c r="H8" s="16">
        <v>10</v>
      </c>
      <c r="I8" s="16">
        <v>10</v>
      </c>
      <c r="J8" s="16">
        <v>10</v>
      </c>
      <c r="K8" s="16">
        <v>10</v>
      </c>
      <c r="L8" s="16">
        <v>10</v>
      </c>
      <c r="M8" s="16">
        <v>10</v>
      </c>
      <c r="N8" s="16">
        <v>10</v>
      </c>
      <c r="O8" s="16">
        <v>10</v>
      </c>
    </row>
    <row r="9" spans="1:15">
      <c r="A9" s="1" t="s">
        <v>32</v>
      </c>
      <c r="B9" s="1" t="s">
        <v>6</v>
      </c>
      <c r="C9" s="1" t="s">
        <v>7</v>
      </c>
      <c r="D9" s="16">
        <v>7200</v>
      </c>
      <c r="E9" s="16">
        <v>7200</v>
      </c>
      <c r="F9" s="16">
        <v>7200</v>
      </c>
      <c r="G9" s="16">
        <v>7200</v>
      </c>
      <c r="H9" s="16">
        <v>7200</v>
      </c>
      <c r="I9" s="16">
        <v>7200</v>
      </c>
      <c r="J9" s="16">
        <v>7200</v>
      </c>
      <c r="K9" s="16">
        <v>7200</v>
      </c>
      <c r="L9" s="16">
        <v>7200</v>
      </c>
      <c r="M9" s="16">
        <v>7200</v>
      </c>
      <c r="N9" s="16">
        <v>7200</v>
      </c>
      <c r="O9" s="16">
        <v>7200</v>
      </c>
    </row>
    <row r="10" spans="1:15">
      <c r="A10" s="6" t="s">
        <v>65</v>
      </c>
      <c r="B10" s="1" t="s">
        <v>66</v>
      </c>
      <c r="C10" s="1" t="s">
        <v>67</v>
      </c>
      <c r="D10" s="17">
        <v>0.28000000000000003</v>
      </c>
      <c r="E10" s="17">
        <v>0.28000000000000003</v>
      </c>
      <c r="F10" s="17">
        <v>0.28000000000000003</v>
      </c>
      <c r="G10" s="17">
        <v>0.28000000000000003</v>
      </c>
      <c r="H10" s="17">
        <v>0.28000000000000003</v>
      </c>
      <c r="I10" s="17">
        <v>0.28000000000000003</v>
      </c>
      <c r="J10" s="17">
        <v>0.28000000000000003</v>
      </c>
      <c r="K10" s="17">
        <v>0.28000000000000003</v>
      </c>
      <c r="L10" s="17">
        <v>0.28000000000000003</v>
      </c>
      <c r="M10" s="17">
        <v>0.28000000000000003</v>
      </c>
      <c r="N10" s="17">
        <v>0.28000000000000003</v>
      </c>
      <c r="O10" s="17">
        <v>0.28000000000000003</v>
      </c>
    </row>
    <row r="11" spans="1:15">
      <c r="A11" s="18" t="s">
        <v>68</v>
      </c>
      <c r="B11" s="19" t="s">
        <v>69</v>
      </c>
      <c r="C11" s="1" t="s">
        <v>67</v>
      </c>
      <c r="D11" s="12">
        <v>0.42</v>
      </c>
      <c r="E11" s="12">
        <v>0.42</v>
      </c>
      <c r="F11" s="12">
        <v>0.42</v>
      </c>
      <c r="G11" s="12">
        <v>0.42</v>
      </c>
      <c r="H11" s="12">
        <v>0.42</v>
      </c>
      <c r="I11" s="12">
        <v>0.42</v>
      </c>
      <c r="J11" s="12">
        <v>0.42</v>
      </c>
      <c r="K11" s="12">
        <v>0.42</v>
      </c>
      <c r="L11" s="12">
        <v>0.42</v>
      </c>
      <c r="M11" s="12">
        <v>0.42</v>
      </c>
      <c r="N11" s="12">
        <v>0.42</v>
      </c>
      <c r="O11" s="12">
        <v>0.42</v>
      </c>
    </row>
    <row r="12" spans="1:15">
      <c r="A12" s="18" t="s">
        <v>70</v>
      </c>
      <c r="B12" s="6" t="s">
        <v>0</v>
      </c>
      <c r="C12" s="1" t="s">
        <v>0</v>
      </c>
      <c r="D12" s="20" t="s">
        <v>131</v>
      </c>
      <c r="E12" s="20" t="s">
        <v>131</v>
      </c>
      <c r="F12" s="20" t="s">
        <v>131</v>
      </c>
      <c r="G12" s="20" t="s">
        <v>131</v>
      </c>
      <c r="H12" s="20" t="s">
        <v>131</v>
      </c>
      <c r="I12" s="20" t="s">
        <v>131</v>
      </c>
      <c r="J12" s="20" t="s">
        <v>131</v>
      </c>
      <c r="K12" s="20" t="s">
        <v>131</v>
      </c>
      <c r="L12" s="20" t="s">
        <v>131</v>
      </c>
      <c r="M12" s="20" t="s">
        <v>131</v>
      </c>
      <c r="N12" s="20" t="s">
        <v>131</v>
      </c>
      <c r="O12" s="20" t="s">
        <v>131</v>
      </c>
    </row>
    <row r="13" spans="1:15">
      <c r="A13" s="18" t="s">
        <v>71</v>
      </c>
      <c r="B13" s="6" t="s">
        <v>72</v>
      </c>
      <c r="C13" s="1" t="s">
        <v>19</v>
      </c>
      <c r="D13" s="12">
        <v>0.88800000000000001</v>
      </c>
      <c r="E13" s="12">
        <v>0.88800000000000001</v>
      </c>
      <c r="F13" s="12">
        <v>0.88800000000000001</v>
      </c>
      <c r="G13" s="12">
        <v>0.88800000000000001</v>
      </c>
      <c r="H13" s="12">
        <v>0.88800000000000001</v>
      </c>
      <c r="I13" s="12">
        <v>0.88800000000000001</v>
      </c>
      <c r="J13" s="12">
        <v>0.88800000000000001</v>
      </c>
      <c r="K13" s="12">
        <v>0.88800000000000001</v>
      </c>
      <c r="L13" s="12">
        <v>0.88800000000000001</v>
      </c>
      <c r="M13" s="12">
        <v>0.88800000000000001</v>
      </c>
      <c r="N13" s="12">
        <v>0.88800000000000001</v>
      </c>
      <c r="O13" s="12">
        <v>0.88800000000000001</v>
      </c>
    </row>
    <row r="14" spans="1:15">
      <c r="A14" s="18" t="s">
        <v>73</v>
      </c>
      <c r="B14" s="21" t="s">
        <v>74</v>
      </c>
      <c r="C14" s="1" t="s">
        <v>67</v>
      </c>
      <c r="D14" s="12">
        <f t="shared" ref="D14:O14" si="0">D13*D11</f>
        <v>0.37296000000000001</v>
      </c>
      <c r="E14" s="12">
        <f t="shared" si="0"/>
        <v>0.37296000000000001</v>
      </c>
      <c r="F14" s="12">
        <f t="shared" si="0"/>
        <v>0.37296000000000001</v>
      </c>
      <c r="G14" s="12">
        <f t="shared" si="0"/>
        <v>0.37296000000000001</v>
      </c>
      <c r="H14" s="12">
        <f t="shared" si="0"/>
        <v>0.37296000000000001</v>
      </c>
      <c r="I14" s="12">
        <f t="shared" si="0"/>
        <v>0.37296000000000001</v>
      </c>
      <c r="J14" s="12">
        <f t="shared" si="0"/>
        <v>0.37296000000000001</v>
      </c>
      <c r="K14" s="12">
        <f t="shared" si="0"/>
        <v>0.37296000000000001</v>
      </c>
      <c r="L14" s="12">
        <f t="shared" si="0"/>
        <v>0.37296000000000001</v>
      </c>
      <c r="M14" s="12">
        <f t="shared" si="0"/>
        <v>0.37296000000000001</v>
      </c>
      <c r="N14" s="12">
        <f t="shared" si="0"/>
        <v>0.37296000000000001</v>
      </c>
      <c r="O14" s="12">
        <f t="shared" si="0"/>
        <v>0.37296000000000001</v>
      </c>
    </row>
    <row r="15" spans="1:15">
      <c r="A15" s="18" t="s">
        <v>68</v>
      </c>
      <c r="B15" s="21" t="s">
        <v>75</v>
      </c>
      <c r="C15" s="1" t="s">
        <v>76</v>
      </c>
      <c r="D15" s="12">
        <v>0.8</v>
      </c>
      <c r="E15" s="12">
        <v>0.8</v>
      </c>
      <c r="F15" s="12">
        <v>0.8</v>
      </c>
      <c r="G15" s="12">
        <v>0.8</v>
      </c>
      <c r="H15" s="12">
        <v>0.8</v>
      </c>
      <c r="I15" s="12">
        <v>0.8</v>
      </c>
      <c r="J15" s="12">
        <v>0.8</v>
      </c>
      <c r="K15" s="12">
        <v>0.8</v>
      </c>
      <c r="L15" s="12">
        <v>0.8</v>
      </c>
      <c r="M15" s="12">
        <v>0.8</v>
      </c>
      <c r="N15" s="12">
        <v>0.8</v>
      </c>
      <c r="O15" s="12">
        <v>0.8</v>
      </c>
    </row>
    <row r="16" spans="1:15">
      <c r="A16" s="22" t="s">
        <v>77</v>
      </c>
      <c r="B16" s="4" t="s">
        <v>78</v>
      </c>
      <c r="C16" s="4" t="s">
        <v>19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</row>
    <row r="17" spans="1:15">
      <c r="A17" s="18" t="s">
        <v>79</v>
      </c>
      <c r="B17" s="19" t="s">
        <v>80</v>
      </c>
      <c r="C17" s="1" t="s">
        <v>76</v>
      </c>
      <c r="D17" s="12">
        <f>D15*(1/(1-D16)-(D10/D14))</f>
        <v>0.19939939939939935</v>
      </c>
      <c r="E17" s="12">
        <f t="shared" ref="E17:O17" si="1">E15*(1/(1-E16)-(E10/E14))</f>
        <v>0.19939939939939935</v>
      </c>
      <c r="F17" s="12">
        <f t="shared" si="1"/>
        <v>0.19939939939939935</v>
      </c>
      <c r="G17" s="12">
        <f t="shared" si="1"/>
        <v>0.19939939939939935</v>
      </c>
      <c r="H17" s="12">
        <f t="shared" si="1"/>
        <v>0.19939939939939935</v>
      </c>
      <c r="I17" s="12">
        <f t="shared" si="1"/>
        <v>0.19939939939939935</v>
      </c>
      <c r="J17" s="12">
        <f t="shared" si="1"/>
        <v>0.19939939939939935</v>
      </c>
      <c r="K17" s="12">
        <f t="shared" si="1"/>
        <v>0.19939939939939935</v>
      </c>
      <c r="L17" s="12">
        <f t="shared" si="1"/>
        <v>0.19939939939939935</v>
      </c>
      <c r="M17" s="12">
        <f t="shared" si="1"/>
        <v>0.19939939939939935</v>
      </c>
      <c r="N17" s="12">
        <f t="shared" si="1"/>
        <v>0.19939939939939935</v>
      </c>
      <c r="O17" s="12">
        <f t="shared" si="1"/>
        <v>0.19939939939939935</v>
      </c>
    </row>
    <row r="18" spans="1:15">
      <c r="A18" s="6" t="s">
        <v>81</v>
      </c>
      <c r="B18" s="1" t="s">
        <v>82</v>
      </c>
      <c r="C18" s="1" t="s">
        <v>76</v>
      </c>
      <c r="D18" s="12">
        <f>D17</f>
        <v>0.19939939939939935</v>
      </c>
      <c r="E18" s="12">
        <f t="shared" ref="E18:O18" si="2">E17</f>
        <v>0.19939939939939935</v>
      </c>
      <c r="F18" s="12">
        <f t="shared" si="2"/>
        <v>0.19939939939939935</v>
      </c>
      <c r="G18" s="12">
        <f t="shared" si="2"/>
        <v>0.19939939939939935</v>
      </c>
      <c r="H18" s="12">
        <f t="shared" si="2"/>
        <v>0.19939939939939935</v>
      </c>
      <c r="I18" s="12">
        <f t="shared" si="2"/>
        <v>0.19939939939939935</v>
      </c>
      <c r="J18" s="12">
        <f t="shared" si="2"/>
        <v>0.19939939939939935</v>
      </c>
      <c r="K18" s="12">
        <f t="shared" si="2"/>
        <v>0.19939939939939935</v>
      </c>
      <c r="L18" s="12">
        <f t="shared" si="2"/>
        <v>0.19939939939939935</v>
      </c>
      <c r="M18" s="12">
        <f t="shared" si="2"/>
        <v>0.19939939939939935</v>
      </c>
      <c r="N18" s="12">
        <f t="shared" si="2"/>
        <v>0.19939939939939935</v>
      </c>
      <c r="O18" s="12">
        <f t="shared" si="2"/>
        <v>0.19939939939939935</v>
      </c>
    </row>
    <row r="19" spans="1:15">
      <c r="A19" s="6" t="s">
        <v>83</v>
      </c>
      <c r="B19" s="1" t="s">
        <v>84</v>
      </c>
      <c r="C19" s="1" t="s">
        <v>85</v>
      </c>
      <c r="D19" s="23">
        <v>150</v>
      </c>
      <c r="E19" s="23">
        <v>150</v>
      </c>
      <c r="F19" s="23">
        <v>150</v>
      </c>
      <c r="G19" s="23">
        <v>150</v>
      </c>
      <c r="H19" s="23">
        <v>150</v>
      </c>
      <c r="I19" s="23">
        <v>150</v>
      </c>
      <c r="J19" s="23">
        <v>150</v>
      </c>
      <c r="K19" s="23">
        <v>150</v>
      </c>
      <c r="L19" s="23">
        <v>150</v>
      </c>
      <c r="M19" s="23">
        <v>150</v>
      </c>
      <c r="N19" s="23">
        <v>150</v>
      </c>
      <c r="O19" s="23">
        <v>150</v>
      </c>
    </row>
    <row r="20" spans="1:15">
      <c r="A20" s="6" t="s">
        <v>86</v>
      </c>
      <c r="B20" s="1" t="s">
        <v>87</v>
      </c>
      <c r="C20" s="1" t="s">
        <v>88</v>
      </c>
      <c r="D20" s="23">
        <v>10</v>
      </c>
      <c r="E20" s="23">
        <v>10</v>
      </c>
      <c r="F20" s="23">
        <v>10</v>
      </c>
      <c r="G20" s="23">
        <v>10</v>
      </c>
      <c r="H20" s="23">
        <v>10</v>
      </c>
      <c r="I20" s="23">
        <v>10</v>
      </c>
      <c r="J20" s="23">
        <v>10</v>
      </c>
      <c r="K20" s="23">
        <v>10</v>
      </c>
      <c r="L20" s="23">
        <v>10</v>
      </c>
      <c r="M20" s="23">
        <v>10</v>
      </c>
      <c r="N20" s="23">
        <v>10</v>
      </c>
      <c r="O20" s="23">
        <v>10</v>
      </c>
    </row>
    <row r="21" spans="1:15">
      <c r="A21" s="22" t="s">
        <v>89</v>
      </c>
      <c r="B21" s="22" t="s">
        <v>90</v>
      </c>
      <c r="C21" s="1" t="s">
        <v>0</v>
      </c>
      <c r="D21" s="24">
        <f t="shared" ref="D21:O21" si="3">1+(279/456)*(D$18/D$10)-(D$20/D$10)/456</f>
        <v>1.357396870554765</v>
      </c>
      <c r="E21" s="24">
        <f t="shared" si="3"/>
        <v>1.357396870554765</v>
      </c>
      <c r="F21" s="24">
        <f t="shared" si="3"/>
        <v>1.357396870554765</v>
      </c>
      <c r="G21" s="24">
        <f t="shared" si="3"/>
        <v>1.357396870554765</v>
      </c>
      <c r="H21" s="24">
        <f t="shared" si="3"/>
        <v>1.357396870554765</v>
      </c>
      <c r="I21" s="24">
        <f t="shared" si="3"/>
        <v>1.357396870554765</v>
      </c>
      <c r="J21" s="24">
        <f t="shared" si="3"/>
        <v>1.357396870554765</v>
      </c>
      <c r="K21" s="24">
        <f t="shared" si="3"/>
        <v>1.357396870554765</v>
      </c>
      <c r="L21" s="24">
        <f t="shared" si="3"/>
        <v>1.357396870554765</v>
      </c>
      <c r="M21" s="24">
        <f t="shared" si="3"/>
        <v>1.357396870554765</v>
      </c>
      <c r="N21" s="24">
        <f t="shared" si="3"/>
        <v>1.357396870554765</v>
      </c>
      <c r="O21" s="24">
        <f t="shared" si="3"/>
        <v>1.357396870554765</v>
      </c>
    </row>
    <row r="22" spans="1:15">
      <c r="A22" s="22" t="s">
        <v>91</v>
      </c>
      <c r="B22" s="22" t="s">
        <v>92</v>
      </c>
      <c r="C22" s="1" t="s">
        <v>0</v>
      </c>
      <c r="D22" s="24">
        <f t="shared" ref="D22:O22" si="4">1+(340/456)*(D$18/D$10)-(D$20/D$10)/456</f>
        <v>1.4526613079244657</v>
      </c>
      <c r="E22" s="24">
        <f t="shared" si="4"/>
        <v>1.4526613079244657</v>
      </c>
      <c r="F22" s="24">
        <f t="shared" si="4"/>
        <v>1.4526613079244657</v>
      </c>
      <c r="G22" s="24">
        <f t="shared" si="4"/>
        <v>1.4526613079244657</v>
      </c>
      <c r="H22" s="24">
        <f t="shared" si="4"/>
        <v>1.4526613079244657</v>
      </c>
      <c r="I22" s="24">
        <f t="shared" si="4"/>
        <v>1.4526613079244657</v>
      </c>
      <c r="J22" s="24">
        <f t="shared" si="4"/>
        <v>1.4526613079244657</v>
      </c>
      <c r="K22" s="24">
        <f t="shared" si="4"/>
        <v>1.4526613079244657</v>
      </c>
      <c r="L22" s="24">
        <f t="shared" si="4"/>
        <v>1.4526613079244657</v>
      </c>
      <c r="M22" s="24">
        <f t="shared" si="4"/>
        <v>1.4526613079244657</v>
      </c>
      <c r="N22" s="24">
        <f t="shared" si="4"/>
        <v>1.4526613079244657</v>
      </c>
      <c r="O22" s="24">
        <f t="shared" si="4"/>
        <v>1.4526613079244657</v>
      </c>
    </row>
    <row r="23" spans="1:15">
      <c r="A23" s="11" t="s">
        <v>93</v>
      </c>
      <c r="B23" s="1" t="s">
        <v>94</v>
      </c>
      <c r="D23" s="25">
        <f t="shared" ref="D23:O23" si="5">(MAX(150,D19)/(273.15+MAX(150,D19)))</f>
        <v>0.35448422545196739</v>
      </c>
      <c r="E23" s="25">
        <f t="shared" si="5"/>
        <v>0.35448422545196739</v>
      </c>
      <c r="F23" s="25">
        <f t="shared" si="5"/>
        <v>0.35448422545196739</v>
      </c>
      <c r="G23" s="25">
        <f t="shared" si="5"/>
        <v>0.35448422545196739</v>
      </c>
      <c r="H23" s="25">
        <f t="shared" si="5"/>
        <v>0.35448422545196739</v>
      </c>
      <c r="I23" s="25">
        <f t="shared" si="5"/>
        <v>0.35448422545196739</v>
      </c>
      <c r="J23" s="25">
        <f t="shared" si="5"/>
        <v>0.35448422545196739</v>
      </c>
      <c r="K23" s="25">
        <f t="shared" si="5"/>
        <v>0.35448422545196739</v>
      </c>
      <c r="L23" s="25">
        <f t="shared" si="5"/>
        <v>0.35448422545196739</v>
      </c>
      <c r="M23" s="25">
        <f t="shared" si="5"/>
        <v>0.35448422545196739</v>
      </c>
      <c r="N23" s="25">
        <f t="shared" si="5"/>
        <v>0.35448422545196739</v>
      </c>
      <c r="O23" s="25">
        <f t="shared" si="5"/>
        <v>0.35448422545196739</v>
      </c>
    </row>
    <row r="24" spans="1:15">
      <c r="A24" s="1" t="s">
        <v>95</v>
      </c>
      <c r="B24" s="1" t="s">
        <v>96</v>
      </c>
      <c r="D24" s="25">
        <v>1</v>
      </c>
      <c r="E24" s="25">
        <v>2</v>
      </c>
      <c r="F24" s="25">
        <v>3</v>
      </c>
      <c r="G24" s="25">
        <v>4</v>
      </c>
      <c r="H24" s="25">
        <v>5</v>
      </c>
      <c r="I24" s="25">
        <v>6</v>
      </c>
      <c r="J24" s="25">
        <v>7</v>
      </c>
      <c r="K24" s="25">
        <v>8</v>
      </c>
      <c r="L24" s="25">
        <v>9</v>
      </c>
      <c r="M24" s="25">
        <v>10</v>
      </c>
      <c r="N24" s="25">
        <v>11</v>
      </c>
      <c r="O24" s="25">
        <v>12</v>
      </c>
    </row>
    <row r="25" spans="1:15">
      <c r="A25" s="11" t="s">
        <v>97</v>
      </c>
      <c r="B25" s="1" t="s">
        <v>98</v>
      </c>
      <c r="C25" s="1" t="s">
        <v>99</v>
      </c>
      <c r="D25" s="26">
        <f>(D20/D10)*(D24*D10/(D24*D10+D23*D18))</f>
        <v>28.515705489396169</v>
      </c>
      <c r="E25" s="26">
        <f t="shared" ref="E25:O25" si="6">(E20/E10)*(E24*E10/(E24*E10+E23*E18))</f>
        <v>31.711604940538773</v>
      </c>
      <c r="F25" s="26">
        <f t="shared" si="6"/>
        <v>32.942274073252882</v>
      </c>
      <c r="G25" s="26">
        <f t="shared" si="6"/>
        <v>33.594137453901588</v>
      </c>
      <c r="H25" s="26">
        <f t="shared" si="6"/>
        <v>33.99778741300895</v>
      </c>
      <c r="I25" s="26">
        <f t="shared" si="6"/>
        <v>34.272319847403729</v>
      </c>
      <c r="J25" s="26">
        <f t="shared" si="6"/>
        <v>34.471144703623636</v>
      </c>
      <c r="K25" s="26">
        <f t="shared" si="6"/>
        <v>34.621783861455214</v>
      </c>
      <c r="L25" s="26">
        <f t="shared" si="6"/>
        <v>34.739860989226159</v>
      </c>
      <c r="M25" s="26">
        <f t="shared" si="6"/>
        <v>34.834904166588167</v>
      </c>
      <c r="N25" s="26">
        <f t="shared" si="6"/>
        <v>34.913054446944834</v>
      </c>
      <c r="O25" s="26">
        <f t="shared" si="6"/>
        <v>34.978448041537355</v>
      </c>
    </row>
    <row r="26" spans="1:15">
      <c r="A26" s="11" t="s">
        <v>100</v>
      </c>
      <c r="B26" s="1" t="s">
        <v>101</v>
      </c>
      <c r="C26" s="1" t="s">
        <v>102</v>
      </c>
      <c r="D26" s="26">
        <f>(D20/D18)*(D23*D18/(D24*D10+D23*D18))</f>
        <v>10.108367773625016</v>
      </c>
      <c r="E26" s="26">
        <f t="shared" ref="E26:O26" si="7">(E20/E18)*(E23*E18/(E24*E10+E23*E18))</f>
        <v>5.6206318575928353</v>
      </c>
      <c r="F26" s="26">
        <f t="shared" si="7"/>
        <v>3.8925055031611584</v>
      </c>
      <c r="G26" s="26">
        <f t="shared" si="7"/>
        <v>2.9771479487683079</v>
      </c>
      <c r="H26" s="26">
        <f t="shared" si="7"/>
        <v>2.4103358676362245</v>
      </c>
      <c r="I26" s="26">
        <f t="shared" si="7"/>
        <v>2.0248327925915004</v>
      </c>
      <c r="J26" s="26">
        <f t="shared" si="7"/>
        <v>1.7456395758152445</v>
      </c>
      <c r="K26" s="26">
        <f t="shared" si="7"/>
        <v>1.5341095294866722</v>
      </c>
      <c r="L26" s="26">
        <f t="shared" si="7"/>
        <v>1.3683036350083169</v>
      </c>
      <c r="M26" s="26">
        <f t="shared" si="7"/>
        <v>1.2348424022186519</v>
      </c>
      <c r="N26" s="26">
        <f t="shared" si="7"/>
        <v>1.1251024603443278</v>
      </c>
      <c r="O26" s="26">
        <f t="shared" si="7"/>
        <v>1.0332756717930214</v>
      </c>
    </row>
    <row r="27" spans="1:15">
      <c r="A27" s="1" t="s">
        <v>103</v>
      </c>
      <c r="B27" s="1" t="s">
        <v>104</v>
      </c>
      <c r="C27" s="1" t="s">
        <v>99</v>
      </c>
      <c r="D27" s="27">
        <f>183*3.6</f>
        <v>658.80000000000007</v>
      </c>
      <c r="E27" s="27">
        <f t="shared" ref="E27:O27" si="8">183*3.6</f>
        <v>658.80000000000007</v>
      </c>
      <c r="F27" s="27">
        <f t="shared" si="8"/>
        <v>658.80000000000007</v>
      </c>
      <c r="G27" s="27">
        <f t="shared" si="8"/>
        <v>658.80000000000007</v>
      </c>
      <c r="H27" s="27">
        <f t="shared" si="8"/>
        <v>658.80000000000007</v>
      </c>
      <c r="I27" s="27">
        <f t="shared" si="8"/>
        <v>658.80000000000007</v>
      </c>
      <c r="J27" s="27">
        <f t="shared" si="8"/>
        <v>658.80000000000007</v>
      </c>
      <c r="K27" s="27">
        <f t="shared" si="8"/>
        <v>658.80000000000007</v>
      </c>
      <c r="L27" s="27">
        <f t="shared" si="8"/>
        <v>658.80000000000007</v>
      </c>
      <c r="M27" s="27">
        <f t="shared" si="8"/>
        <v>658.80000000000007</v>
      </c>
      <c r="N27" s="27">
        <f t="shared" si="8"/>
        <v>658.80000000000007</v>
      </c>
      <c r="O27" s="27">
        <f t="shared" si="8"/>
        <v>658.80000000000007</v>
      </c>
    </row>
    <row r="28" spans="1:15">
      <c r="A28" s="1" t="s">
        <v>105</v>
      </c>
      <c r="B28" s="1" t="s">
        <v>106</v>
      </c>
      <c r="C28" s="1" t="s">
        <v>102</v>
      </c>
      <c r="D28" s="1">
        <f>80*3.6</f>
        <v>288</v>
      </c>
      <c r="E28" s="1">
        <f t="shared" ref="E28:O28" si="9">80*3.6</f>
        <v>288</v>
      </c>
      <c r="F28" s="1">
        <f t="shared" si="9"/>
        <v>288</v>
      </c>
      <c r="G28" s="1">
        <f t="shared" si="9"/>
        <v>288</v>
      </c>
      <c r="H28" s="1">
        <f t="shared" si="9"/>
        <v>288</v>
      </c>
      <c r="I28" s="1">
        <f t="shared" si="9"/>
        <v>288</v>
      </c>
      <c r="J28" s="1">
        <f t="shared" si="9"/>
        <v>288</v>
      </c>
      <c r="K28" s="1">
        <f t="shared" si="9"/>
        <v>288</v>
      </c>
      <c r="L28" s="1">
        <f t="shared" si="9"/>
        <v>288</v>
      </c>
      <c r="M28" s="1">
        <f t="shared" si="9"/>
        <v>288</v>
      </c>
      <c r="N28" s="1">
        <f t="shared" si="9"/>
        <v>288</v>
      </c>
      <c r="O28" s="1">
        <f t="shared" si="9"/>
        <v>288</v>
      </c>
    </row>
    <row r="29" spans="1:15">
      <c r="A29" s="11" t="s">
        <v>107</v>
      </c>
      <c r="B29" s="1" t="s">
        <v>108</v>
      </c>
      <c r="C29" s="1" t="s">
        <v>0</v>
      </c>
      <c r="D29" s="28">
        <f>(D27-D25)/D27</f>
        <v>0.95671568687098341</v>
      </c>
      <c r="E29" s="28">
        <f t="shared" ref="E29:O30" si="10">(E27-E25)/E27</f>
        <v>0.95186459480792529</v>
      </c>
      <c r="F29" s="28">
        <f t="shared" si="10"/>
        <v>0.94999654815838974</v>
      </c>
      <c r="G29" s="28">
        <f t="shared" si="10"/>
        <v>0.94900707733166123</v>
      </c>
      <c r="H29" s="28">
        <f t="shared" si="10"/>
        <v>0.9483943724756998</v>
      </c>
      <c r="I29" s="28">
        <f t="shared" si="10"/>
        <v>0.94797765657649702</v>
      </c>
      <c r="J29" s="28">
        <f t="shared" si="10"/>
        <v>0.94767585806978805</v>
      </c>
      <c r="K29" s="28">
        <f t="shared" si="10"/>
        <v>0.94744720118176196</v>
      </c>
      <c r="L29" s="28">
        <f t="shared" si="10"/>
        <v>0.94726797056887346</v>
      </c>
      <c r="M29" s="28">
        <f t="shared" si="10"/>
        <v>0.94712370345083752</v>
      </c>
      <c r="N29" s="28">
        <f t="shared" si="10"/>
        <v>0.94700507825296787</v>
      </c>
      <c r="O29" s="28">
        <f t="shared" si="10"/>
        <v>0.94690581657325834</v>
      </c>
    </row>
    <row r="30" spans="1:15">
      <c r="A30" s="11" t="s">
        <v>109</v>
      </c>
      <c r="B30" s="1" t="s">
        <v>110</v>
      </c>
      <c r="C30" s="1" t="s">
        <v>0</v>
      </c>
      <c r="D30" s="28">
        <f>(D28-D26)/D28</f>
        <v>0.96490150078602432</v>
      </c>
      <c r="E30" s="28">
        <f t="shared" si="10"/>
        <v>0.98048391716113592</v>
      </c>
      <c r="F30" s="28">
        <f t="shared" si="10"/>
        <v>0.98648435589180161</v>
      </c>
      <c r="G30" s="28">
        <f t="shared" si="10"/>
        <v>0.98966268073344332</v>
      </c>
      <c r="H30" s="28">
        <f t="shared" si="10"/>
        <v>0.99163077823737433</v>
      </c>
      <c r="I30" s="28">
        <f t="shared" si="10"/>
        <v>0.99296933058127956</v>
      </c>
      <c r="J30" s="28">
        <f t="shared" si="10"/>
        <v>0.99393875147286381</v>
      </c>
      <c r="K30" s="28">
        <f t="shared" si="10"/>
        <v>0.99467323080039349</v>
      </c>
      <c r="L30" s="28">
        <f t="shared" si="10"/>
        <v>0.99524894571177669</v>
      </c>
      <c r="M30" s="28">
        <f t="shared" si="10"/>
        <v>0.99571235277007419</v>
      </c>
      <c r="N30" s="28">
        <f t="shared" si="10"/>
        <v>0.9960933942349155</v>
      </c>
      <c r="O30" s="28">
        <f t="shared" si="10"/>
        <v>0.99641223725071859</v>
      </c>
    </row>
    <row r="31" spans="1:15">
      <c r="A31" s="4" t="s">
        <v>111</v>
      </c>
      <c r="B31" s="4" t="s">
        <v>112</v>
      </c>
      <c r="C31" s="4" t="s">
        <v>0</v>
      </c>
      <c r="D31" s="29">
        <f>((D27*D10)+(D28*D18)-D20)/((D27*D10)+(D28*D18))</f>
        <v>0.95865907006594886</v>
      </c>
      <c r="E31" s="29">
        <f t="shared" ref="E31:O31" si="11">((E27*E10)+(E28*E18)-E20)/((E27*E10)+(E28*E18))</f>
        <v>0.95865907006594886</v>
      </c>
      <c r="F31" s="29">
        <f t="shared" si="11"/>
        <v>0.95865907006594886</v>
      </c>
      <c r="G31" s="29">
        <f t="shared" si="11"/>
        <v>0.95865907006594886</v>
      </c>
      <c r="H31" s="29">
        <f t="shared" si="11"/>
        <v>0.95865907006594886</v>
      </c>
      <c r="I31" s="29">
        <f t="shared" si="11"/>
        <v>0.95865907006594886</v>
      </c>
      <c r="J31" s="29">
        <f t="shared" si="11"/>
        <v>0.95865907006594886</v>
      </c>
      <c r="K31" s="29">
        <f t="shared" si="11"/>
        <v>0.95865907006594886</v>
      </c>
      <c r="L31" s="29">
        <f t="shared" si="11"/>
        <v>0.95865907006594886</v>
      </c>
      <c r="M31" s="29">
        <f t="shared" si="11"/>
        <v>0.95865907006594886</v>
      </c>
      <c r="N31" s="29">
        <f t="shared" si="11"/>
        <v>0.95865907006594886</v>
      </c>
      <c r="O31" s="29">
        <f t="shared" si="11"/>
        <v>0.95865907006594886</v>
      </c>
    </row>
    <row r="33" spans="1:15">
      <c r="A33" s="4" t="s">
        <v>8</v>
      </c>
    </row>
    <row r="34" spans="1:15">
      <c r="A34" s="1" t="s">
        <v>113</v>
      </c>
      <c r="B34" s="1" t="s">
        <v>9</v>
      </c>
      <c r="C34" s="1" t="s">
        <v>10</v>
      </c>
      <c r="D34" s="16">
        <v>10440</v>
      </c>
      <c r="E34" s="16">
        <v>10440</v>
      </c>
      <c r="F34" s="16">
        <v>10440</v>
      </c>
      <c r="G34" s="16">
        <v>10440</v>
      </c>
      <c r="H34" s="16">
        <v>10440</v>
      </c>
      <c r="I34" s="16">
        <v>10440</v>
      </c>
      <c r="J34" s="16">
        <v>10440</v>
      </c>
      <c r="K34" s="16">
        <v>10440</v>
      </c>
      <c r="L34" s="16">
        <v>10440</v>
      </c>
      <c r="M34" s="16">
        <v>10440</v>
      </c>
      <c r="N34" s="16">
        <v>10440</v>
      </c>
      <c r="O34" s="16">
        <v>10440</v>
      </c>
    </row>
    <row r="35" spans="1:15">
      <c r="A35" s="1" t="s">
        <v>114</v>
      </c>
      <c r="B35" s="1" t="s">
        <v>115</v>
      </c>
      <c r="C35" s="1" t="s">
        <v>52</v>
      </c>
      <c r="D35" s="17">
        <v>0</v>
      </c>
      <c r="E35" s="30">
        <v>2.5000000000000001E-2</v>
      </c>
      <c r="F35" s="30">
        <v>7.4999999999999997E-2</v>
      </c>
      <c r="G35" s="17">
        <v>0.15</v>
      </c>
      <c r="H35" s="17">
        <f t="shared" ref="H35:O35" si="12">G35+10%</f>
        <v>0.25</v>
      </c>
      <c r="I35" s="17">
        <f t="shared" si="12"/>
        <v>0.35</v>
      </c>
      <c r="J35" s="17">
        <f t="shared" si="12"/>
        <v>0.44999999999999996</v>
      </c>
      <c r="K35" s="17">
        <f t="shared" si="12"/>
        <v>0.54999999999999993</v>
      </c>
      <c r="L35" s="17">
        <f t="shared" si="12"/>
        <v>0.64999999999999991</v>
      </c>
      <c r="M35" s="17">
        <f t="shared" si="12"/>
        <v>0.74999999999999989</v>
      </c>
      <c r="N35" s="17">
        <f t="shared" si="12"/>
        <v>0.84999999999999987</v>
      </c>
      <c r="O35" s="17">
        <f t="shared" si="12"/>
        <v>0.94999999999999984</v>
      </c>
    </row>
    <row r="36" spans="1:15">
      <c r="A36" s="1" t="s">
        <v>12</v>
      </c>
      <c r="B36" s="1" t="s">
        <v>13</v>
      </c>
      <c r="C36" s="1" t="s">
        <v>11</v>
      </c>
      <c r="D36" s="31">
        <v>0.12</v>
      </c>
      <c r="E36" s="31">
        <v>0.12</v>
      </c>
      <c r="F36" s="31">
        <v>0.12</v>
      </c>
      <c r="G36" s="31">
        <v>0.12</v>
      </c>
      <c r="H36" s="31">
        <v>0.12</v>
      </c>
      <c r="I36" s="31">
        <v>0.12</v>
      </c>
      <c r="J36" s="31">
        <v>0.12</v>
      </c>
      <c r="K36" s="31">
        <v>0.12</v>
      </c>
      <c r="L36" s="31">
        <v>0.12</v>
      </c>
      <c r="M36" s="31">
        <v>0.12</v>
      </c>
      <c r="N36" s="31">
        <v>0.12</v>
      </c>
      <c r="O36" s="31">
        <v>0.12</v>
      </c>
    </row>
    <row r="37" spans="1:15">
      <c r="C37" s="1" t="s">
        <v>116</v>
      </c>
      <c r="D37" s="5">
        <f t="shared" ref="D37:O37" si="13">D36*D34</f>
        <v>1252.8</v>
      </c>
      <c r="E37" s="5">
        <f t="shared" si="13"/>
        <v>1252.8</v>
      </c>
      <c r="F37" s="5">
        <f t="shared" si="13"/>
        <v>1252.8</v>
      </c>
      <c r="G37" s="5">
        <f t="shared" si="13"/>
        <v>1252.8</v>
      </c>
      <c r="H37" s="5">
        <f t="shared" si="13"/>
        <v>1252.8</v>
      </c>
      <c r="I37" s="5">
        <f t="shared" si="13"/>
        <v>1252.8</v>
      </c>
      <c r="J37" s="5">
        <f t="shared" si="13"/>
        <v>1252.8</v>
      </c>
      <c r="K37" s="5">
        <f t="shared" si="13"/>
        <v>1252.8</v>
      </c>
      <c r="L37" s="5">
        <f t="shared" si="13"/>
        <v>1252.8</v>
      </c>
      <c r="M37" s="5">
        <f t="shared" si="13"/>
        <v>1252.8</v>
      </c>
      <c r="N37" s="5">
        <f t="shared" si="13"/>
        <v>1252.8</v>
      </c>
      <c r="O37" s="5">
        <f t="shared" si="13"/>
        <v>1252.8</v>
      </c>
    </row>
    <row r="38" spans="1:15">
      <c r="A38" s="1" t="s">
        <v>117</v>
      </c>
      <c r="B38" s="1" t="s">
        <v>118</v>
      </c>
      <c r="C38" s="1" t="s">
        <v>119</v>
      </c>
      <c r="D38" s="16">
        <v>80000</v>
      </c>
      <c r="E38" s="16">
        <v>80000</v>
      </c>
      <c r="F38" s="16">
        <v>80000</v>
      </c>
      <c r="G38" s="16">
        <v>80000</v>
      </c>
      <c r="H38" s="16">
        <v>80000</v>
      </c>
      <c r="I38" s="16">
        <v>80000</v>
      </c>
      <c r="J38" s="16">
        <v>80000</v>
      </c>
      <c r="K38" s="16">
        <v>80000</v>
      </c>
      <c r="L38" s="16">
        <v>80000</v>
      </c>
      <c r="M38" s="16">
        <v>80000</v>
      </c>
      <c r="N38" s="16">
        <v>80000</v>
      </c>
      <c r="O38" s="16">
        <v>80000</v>
      </c>
    </row>
    <row r="39" spans="1:15">
      <c r="A39" s="1" t="s">
        <v>120</v>
      </c>
      <c r="B39" s="1" t="s">
        <v>121</v>
      </c>
      <c r="C39" s="1" t="s">
        <v>10</v>
      </c>
      <c r="D39" s="16">
        <v>440</v>
      </c>
      <c r="E39" s="16">
        <v>440</v>
      </c>
      <c r="F39" s="16">
        <v>440</v>
      </c>
      <c r="G39" s="16">
        <v>440</v>
      </c>
      <c r="H39" s="16">
        <v>440</v>
      </c>
      <c r="I39" s="16">
        <v>440</v>
      </c>
      <c r="J39" s="16">
        <v>440</v>
      </c>
      <c r="K39" s="16">
        <v>440</v>
      </c>
      <c r="L39" s="16">
        <v>440</v>
      </c>
      <c r="M39" s="16">
        <v>440</v>
      </c>
      <c r="N39" s="16">
        <v>440</v>
      </c>
      <c r="O39" s="16">
        <v>440</v>
      </c>
    </row>
    <row r="40" spans="1:15"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  <row r="41" spans="1:15">
      <c r="A41" s="4" t="s">
        <v>14</v>
      </c>
    </row>
    <row r="42" spans="1:15">
      <c r="A42" s="1" t="s">
        <v>122</v>
      </c>
      <c r="B42" s="1" t="s">
        <v>15</v>
      </c>
      <c r="C42" s="1" t="s">
        <v>16</v>
      </c>
      <c r="D42" s="32">
        <v>7</v>
      </c>
      <c r="E42" s="32">
        <v>15</v>
      </c>
      <c r="F42" s="32">
        <v>15</v>
      </c>
      <c r="G42" s="32">
        <v>15</v>
      </c>
      <c r="H42" s="32">
        <v>15</v>
      </c>
      <c r="I42" s="32">
        <v>15</v>
      </c>
      <c r="J42" s="32">
        <v>15</v>
      </c>
      <c r="K42" s="32">
        <v>15</v>
      </c>
      <c r="L42" s="32">
        <v>15</v>
      </c>
      <c r="M42" s="32">
        <v>15</v>
      </c>
      <c r="N42" s="32">
        <v>15</v>
      </c>
      <c r="O42" s="32">
        <v>15</v>
      </c>
    </row>
    <row r="43" spans="1:15">
      <c r="A43" s="1" t="s">
        <v>17</v>
      </c>
      <c r="B43" s="33" t="s">
        <v>18</v>
      </c>
      <c r="C43" s="1" t="s">
        <v>19</v>
      </c>
      <c r="D43" s="31">
        <v>0.3</v>
      </c>
      <c r="E43" s="31">
        <v>0.3</v>
      </c>
      <c r="F43" s="31">
        <v>0.3</v>
      </c>
      <c r="G43" s="31">
        <v>0.3</v>
      </c>
      <c r="H43" s="31">
        <v>0.3</v>
      </c>
      <c r="I43" s="31">
        <v>0.3</v>
      </c>
      <c r="J43" s="31">
        <v>0.3</v>
      </c>
      <c r="K43" s="31">
        <v>0.3</v>
      </c>
      <c r="L43" s="31">
        <v>0.3</v>
      </c>
      <c r="M43" s="31">
        <v>0.3</v>
      </c>
      <c r="N43" s="31">
        <v>0.3</v>
      </c>
      <c r="O43" s="31">
        <v>0.3</v>
      </c>
    </row>
    <row r="44" spans="1:15">
      <c r="A44" s="1" t="s">
        <v>20</v>
      </c>
      <c r="B44" s="1" t="s">
        <v>21</v>
      </c>
      <c r="C44" s="1" t="s">
        <v>19</v>
      </c>
      <c r="D44" s="31">
        <v>0.25</v>
      </c>
      <c r="E44" s="31">
        <v>0.25</v>
      </c>
      <c r="F44" s="31">
        <v>0.25</v>
      </c>
      <c r="G44" s="31">
        <v>0.25</v>
      </c>
      <c r="H44" s="31">
        <v>0.25</v>
      </c>
      <c r="I44" s="31">
        <v>0.25</v>
      </c>
      <c r="J44" s="31">
        <v>0.25</v>
      </c>
      <c r="K44" s="31">
        <v>0.25</v>
      </c>
      <c r="L44" s="31">
        <v>0.25</v>
      </c>
      <c r="M44" s="31">
        <v>0.25</v>
      </c>
      <c r="N44" s="31">
        <v>0.25</v>
      </c>
      <c r="O44" s="31">
        <v>0.25</v>
      </c>
    </row>
    <row r="45" spans="1:15">
      <c r="A45" s="1" t="s">
        <v>22</v>
      </c>
      <c r="B45" s="1" t="s">
        <v>23</v>
      </c>
      <c r="C45" s="1" t="s">
        <v>19</v>
      </c>
      <c r="D45" s="31">
        <v>0.02</v>
      </c>
      <c r="E45" s="31">
        <v>0.02</v>
      </c>
      <c r="F45" s="31">
        <v>0.02</v>
      </c>
      <c r="G45" s="31">
        <v>0.02</v>
      </c>
      <c r="H45" s="31">
        <v>0.02</v>
      </c>
      <c r="I45" s="31">
        <v>0.02</v>
      </c>
      <c r="J45" s="31">
        <v>0.02</v>
      </c>
      <c r="K45" s="31">
        <v>0.02</v>
      </c>
      <c r="L45" s="31">
        <v>0.02</v>
      </c>
      <c r="M45" s="31">
        <v>0.02</v>
      </c>
      <c r="N45" s="31">
        <v>0.02</v>
      </c>
      <c r="O45" s="31">
        <v>0.02</v>
      </c>
    </row>
    <row r="46" spans="1:15">
      <c r="D46" s="13"/>
      <c r="E46" s="13"/>
      <c r="F46" s="13"/>
      <c r="G46" s="13"/>
      <c r="H46" s="13"/>
      <c r="I46" s="13"/>
      <c r="J46" s="13"/>
    </row>
    <row r="47" spans="1:15">
      <c r="A47" s="4" t="s">
        <v>24</v>
      </c>
    </row>
    <row r="48" spans="1:15">
      <c r="A48" s="1" t="s">
        <v>123</v>
      </c>
      <c r="B48" s="33" t="s">
        <v>25</v>
      </c>
      <c r="C48" s="1" t="s">
        <v>19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</row>
    <row r="49" spans="1:15">
      <c r="A49" s="6" t="s">
        <v>26</v>
      </c>
      <c r="B49" s="1" t="s">
        <v>27</v>
      </c>
      <c r="C49" s="1" t="s">
        <v>28</v>
      </c>
      <c r="D49" s="34">
        <v>2.5</v>
      </c>
      <c r="E49" s="34">
        <v>2.5</v>
      </c>
      <c r="F49" s="34">
        <v>2.5</v>
      </c>
      <c r="G49" s="34">
        <v>2.5</v>
      </c>
      <c r="H49" s="34">
        <v>2.5</v>
      </c>
      <c r="I49" s="34">
        <v>2.5</v>
      </c>
      <c r="J49" s="34">
        <v>2.5</v>
      </c>
      <c r="K49" s="34">
        <v>2.5</v>
      </c>
      <c r="L49" s="34">
        <v>2.5</v>
      </c>
      <c r="M49" s="34">
        <v>2.5</v>
      </c>
      <c r="N49" s="34">
        <v>2.5</v>
      </c>
      <c r="O49" s="34">
        <v>2.5</v>
      </c>
    </row>
    <row r="50" spans="1:15">
      <c r="A50" s="1" t="s">
        <v>124</v>
      </c>
      <c r="B50" s="35" t="s">
        <v>125</v>
      </c>
      <c r="C50" s="35" t="s">
        <v>126</v>
      </c>
      <c r="D50" s="34">
        <v>13.95</v>
      </c>
      <c r="E50" s="34">
        <v>13.95</v>
      </c>
      <c r="F50" s="34">
        <v>13.95</v>
      </c>
      <c r="G50" s="34">
        <v>13.95</v>
      </c>
      <c r="H50" s="34">
        <v>13.95</v>
      </c>
      <c r="I50" s="34">
        <v>13.95</v>
      </c>
      <c r="J50" s="34">
        <v>13.95</v>
      </c>
      <c r="K50" s="34">
        <v>13.95</v>
      </c>
      <c r="L50" s="34">
        <v>13.95</v>
      </c>
      <c r="M50" s="34">
        <v>13.95</v>
      </c>
      <c r="N50" s="34">
        <v>13.95</v>
      </c>
      <c r="O50" s="34">
        <v>13.95</v>
      </c>
    </row>
    <row r="51" spans="1:15">
      <c r="A51" s="1" t="s">
        <v>127</v>
      </c>
      <c r="B51" s="36" t="s">
        <v>128</v>
      </c>
      <c r="C51" s="35" t="s">
        <v>129</v>
      </c>
      <c r="D51" s="37">
        <v>0.9</v>
      </c>
      <c r="E51" s="37">
        <v>0.9</v>
      </c>
      <c r="F51" s="37">
        <v>0.9</v>
      </c>
      <c r="G51" s="37">
        <v>0.9</v>
      </c>
      <c r="H51" s="37">
        <v>0.9</v>
      </c>
      <c r="I51" s="37">
        <v>0.9</v>
      </c>
      <c r="J51" s="37">
        <v>0.9</v>
      </c>
      <c r="K51" s="37">
        <v>0.9</v>
      </c>
      <c r="L51" s="37">
        <v>0.9</v>
      </c>
      <c r="M51" s="37">
        <v>0.9</v>
      </c>
      <c r="N51" s="37">
        <v>0.9</v>
      </c>
      <c r="O51" s="37">
        <v>0.9</v>
      </c>
    </row>
    <row r="53" spans="1:15">
      <c r="A53" s="4" t="s">
        <v>29</v>
      </c>
    </row>
    <row r="54" spans="1:15">
      <c r="A54" s="1" t="s">
        <v>12</v>
      </c>
      <c r="B54" s="1" t="s">
        <v>30</v>
      </c>
      <c r="C54" s="1" t="s">
        <v>31</v>
      </c>
      <c r="D54" s="38">
        <v>0.02</v>
      </c>
      <c r="E54" s="38">
        <v>0.02</v>
      </c>
      <c r="F54" s="38">
        <v>0.02</v>
      </c>
      <c r="G54" s="38">
        <v>0.02</v>
      </c>
      <c r="H54" s="38">
        <v>0.02</v>
      </c>
      <c r="I54" s="38">
        <v>0.02</v>
      </c>
      <c r="J54" s="38">
        <v>0.02</v>
      </c>
      <c r="K54" s="38">
        <v>0.02</v>
      </c>
      <c r="L54" s="38">
        <v>0.02</v>
      </c>
      <c r="M54" s="38">
        <v>0.02</v>
      </c>
      <c r="N54" s="38">
        <v>0.02</v>
      </c>
      <c r="O54" s="38">
        <v>0.02</v>
      </c>
    </row>
  </sheetData>
  <mergeCells count="1">
    <mergeCell ref="D1:O1"/>
  </mergeCells>
  <pageMargins left="0.7" right="0.7" top="0.75" bottom="0.75" header="0.3" footer="0.3"/>
  <pageSetup paperSize="9" scale="48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A2D0-6485-1D4F-93A4-7535F7E6E8F1}">
  <sheetPr>
    <pageSetUpPr fitToPage="1"/>
  </sheetPr>
  <dimension ref="A1:O54"/>
  <sheetViews>
    <sheetView zoomScale="84" workbookViewId="0">
      <selection activeCell="D3" sqref="D3:O4"/>
    </sheetView>
  </sheetViews>
  <sheetFormatPr defaultColWidth="10.875" defaultRowHeight="15.75"/>
  <cols>
    <col min="1" max="1" width="58.875" style="1" customWidth="1"/>
    <col min="2" max="2" width="21.875" style="1" customWidth="1"/>
    <col min="3" max="3" width="18.875" style="1" customWidth="1"/>
    <col min="4" max="15" width="12.875" style="1" customWidth="1"/>
    <col min="16" max="16384" width="10.875" style="1"/>
  </cols>
  <sheetData>
    <row r="1" spans="1:15">
      <c r="A1" s="14" t="s">
        <v>49</v>
      </c>
      <c r="D1" s="57" t="s">
        <v>147</v>
      </c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>
      <c r="A2" s="4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>
      <c r="A3" s="1" t="s">
        <v>1</v>
      </c>
      <c r="B3" s="1" t="s">
        <v>0</v>
      </c>
      <c r="C3" s="1" t="s">
        <v>2</v>
      </c>
      <c r="D3" s="2" t="s">
        <v>135</v>
      </c>
      <c r="E3" s="2" t="s">
        <v>135</v>
      </c>
      <c r="F3" s="2" t="s">
        <v>135</v>
      </c>
      <c r="G3" s="2" t="s">
        <v>135</v>
      </c>
      <c r="H3" s="2" t="s">
        <v>135</v>
      </c>
      <c r="I3" s="2" t="s">
        <v>135</v>
      </c>
      <c r="J3" s="2" t="s">
        <v>135</v>
      </c>
      <c r="K3" s="2" t="s">
        <v>135</v>
      </c>
      <c r="L3" s="2" t="s">
        <v>135</v>
      </c>
      <c r="M3" s="2" t="s">
        <v>135</v>
      </c>
      <c r="N3" s="2" t="s">
        <v>135</v>
      </c>
      <c r="O3" s="2" t="s">
        <v>135</v>
      </c>
    </row>
    <row r="4" spans="1:15">
      <c r="A4" s="1" t="s">
        <v>132</v>
      </c>
      <c r="B4" s="1" t="s">
        <v>0</v>
      </c>
      <c r="C4" s="1" t="s">
        <v>0</v>
      </c>
      <c r="D4" s="2" t="s">
        <v>133</v>
      </c>
      <c r="E4" s="2" t="s">
        <v>133</v>
      </c>
      <c r="F4" s="2" t="s">
        <v>133</v>
      </c>
      <c r="G4" s="2" t="s">
        <v>133</v>
      </c>
      <c r="H4" s="2" t="s">
        <v>133</v>
      </c>
      <c r="I4" s="2" t="s">
        <v>133</v>
      </c>
      <c r="J4" s="2" t="s">
        <v>133</v>
      </c>
      <c r="K4" s="2" t="s">
        <v>133</v>
      </c>
      <c r="L4" s="2" t="s">
        <v>133</v>
      </c>
      <c r="M4" s="2" t="s">
        <v>133</v>
      </c>
      <c r="N4" s="2" t="s">
        <v>133</v>
      </c>
      <c r="O4" s="2" t="s">
        <v>133</v>
      </c>
    </row>
    <row r="5" spans="1:15">
      <c r="A5" s="1" t="s">
        <v>51</v>
      </c>
      <c r="B5" s="1" t="s">
        <v>0</v>
      </c>
      <c r="C5" s="1" t="s">
        <v>52</v>
      </c>
      <c r="D5" s="3" t="s">
        <v>53</v>
      </c>
      <c r="E5" s="2" t="s">
        <v>54</v>
      </c>
      <c r="F5" s="2" t="s">
        <v>55</v>
      </c>
      <c r="G5" s="2" t="s">
        <v>56</v>
      </c>
      <c r="H5" s="2" t="s">
        <v>57</v>
      </c>
      <c r="I5" s="2" t="s">
        <v>58</v>
      </c>
      <c r="J5" s="2" t="s">
        <v>59</v>
      </c>
      <c r="K5" s="2" t="s">
        <v>60</v>
      </c>
      <c r="L5" s="2" t="s">
        <v>61</v>
      </c>
      <c r="M5" s="2" t="s">
        <v>62</v>
      </c>
      <c r="N5" s="2" t="s">
        <v>63</v>
      </c>
      <c r="O5" s="2" t="s">
        <v>64</v>
      </c>
    </row>
    <row r="6" spans="1:15">
      <c r="D6" s="3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>
      <c r="A7" s="4" t="s">
        <v>3</v>
      </c>
    </row>
    <row r="8" spans="1:15">
      <c r="A8" s="1" t="s">
        <v>4</v>
      </c>
      <c r="B8" s="1" t="s">
        <v>5</v>
      </c>
      <c r="C8" s="1" t="s">
        <v>2</v>
      </c>
      <c r="D8" s="16">
        <v>120</v>
      </c>
      <c r="E8" s="16">
        <v>120</v>
      </c>
      <c r="F8" s="16">
        <v>120</v>
      </c>
      <c r="G8" s="16">
        <v>120</v>
      </c>
      <c r="H8" s="16">
        <v>120</v>
      </c>
      <c r="I8" s="16">
        <v>120</v>
      </c>
      <c r="J8" s="16">
        <v>120</v>
      </c>
      <c r="K8" s="16">
        <v>120</v>
      </c>
      <c r="L8" s="16">
        <v>120</v>
      </c>
      <c r="M8" s="16">
        <v>120</v>
      </c>
      <c r="N8" s="16">
        <v>120</v>
      </c>
      <c r="O8" s="16">
        <v>120</v>
      </c>
    </row>
    <row r="9" spans="1:15">
      <c r="A9" s="1" t="s">
        <v>32</v>
      </c>
      <c r="B9" s="1" t="s">
        <v>6</v>
      </c>
      <c r="C9" s="1" t="s">
        <v>7</v>
      </c>
      <c r="D9" s="16">
        <v>7200</v>
      </c>
      <c r="E9" s="16">
        <v>7200</v>
      </c>
      <c r="F9" s="16">
        <v>7200</v>
      </c>
      <c r="G9" s="16">
        <v>7200</v>
      </c>
      <c r="H9" s="16">
        <v>7200</v>
      </c>
      <c r="I9" s="16">
        <v>7200</v>
      </c>
      <c r="J9" s="16">
        <v>7200</v>
      </c>
      <c r="K9" s="16">
        <v>7200</v>
      </c>
      <c r="L9" s="16">
        <v>7200</v>
      </c>
      <c r="M9" s="16">
        <v>7200</v>
      </c>
      <c r="N9" s="16">
        <v>7200</v>
      </c>
      <c r="O9" s="16">
        <v>7200</v>
      </c>
    </row>
    <row r="10" spans="1:15">
      <c r="A10" s="6" t="s">
        <v>65</v>
      </c>
      <c r="B10" s="1" t="s">
        <v>66</v>
      </c>
      <c r="C10" s="1" t="s">
        <v>67</v>
      </c>
      <c r="D10" s="17">
        <v>0.28000000000000003</v>
      </c>
      <c r="E10" s="17">
        <v>0.28000000000000003</v>
      </c>
      <c r="F10" s="17">
        <v>0.28000000000000003</v>
      </c>
      <c r="G10" s="17">
        <v>0.28000000000000003</v>
      </c>
      <c r="H10" s="17">
        <v>0.28000000000000003</v>
      </c>
      <c r="I10" s="17">
        <v>0.28000000000000003</v>
      </c>
      <c r="J10" s="17">
        <v>0.28000000000000003</v>
      </c>
      <c r="K10" s="17">
        <v>0.28000000000000003</v>
      </c>
      <c r="L10" s="17">
        <v>0.28000000000000003</v>
      </c>
      <c r="M10" s="17">
        <v>0.28000000000000003</v>
      </c>
      <c r="N10" s="17">
        <v>0.28000000000000003</v>
      </c>
      <c r="O10" s="17">
        <v>0.28000000000000003</v>
      </c>
    </row>
    <row r="11" spans="1:15">
      <c r="A11" s="18" t="s">
        <v>68</v>
      </c>
      <c r="B11" s="19" t="s">
        <v>69</v>
      </c>
      <c r="C11" s="1" t="s">
        <v>67</v>
      </c>
      <c r="D11" s="12">
        <v>0.42</v>
      </c>
      <c r="E11" s="12">
        <v>0.42</v>
      </c>
      <c r="F11" s="12">
        <v>0.42</v>
      </c>
      <c r="G11" s="12">
        <v>0.42</v>
      </c>
      <c r="H11" s="12">
        <v>0.42</v>
      </c>
      <c r="I11" s="12">
        <v>0.42</v>
      </c>
      <c r="J11" s="12">
        <v>0.42</v>
      </c>
      <c r="K11" s="12">
        <v>0.42</v>
      </c>
      <c r="L11" s="12">
        <v>0.42</v>
      </c>
      <c r="M11" s="12">
        <v>0.42</v>
      </c>
      <c r="N11" s="12">
        <v>0.42</v>
      </c>
      <c r="O11" s="12">
        <v>0.42</v>
      </c>
    </row>
    <row r="12" spans="1:15">
      <c r="A12" s="18" t="s">
        <v>70</v>
      </c>
      <c r="B12" s="6" t="s">
        <v>0</v>
      </c>
      <c r="C12" s="1" t="s">
        <v>0</v>
      </c>
      <c r="D12" s="20" t="s">
        <v>131</v>
      </c>
      <c r="E12" s="20" t="s">
        <v>131</v>
      </c>
      <c r="F12" s="20" t="s">
        <v>131</v>
      </c>
      <c r="G12" s="20" t="s">
        <v>131</v>
      </c>
      <c r="H12" s="20" t="s">
        <v>131</v>
      </c>
      <c r="I12" s="20" t="s">
        <v>131</v>
      </c>
      <c r="J12" s="20" t="s">
        <v>131</v>
      </c>
      <c r="K12" s="20" t="s">
        <v>131</v>
      </c>
      <c r="L12" s="20" t="s">
        <v>131</v>
      </c>
      <c r="M12" s="20" t="s">
        <v>131</v>
      </c>
      <c r="N12" s="20" t="s">
        <v>131</v>
      </c>
      <c r="O12" s="20" t="s">
        <v>131</v>
      </c>
    </row>
    <row r="13" spans="1:15">
      <c r="A13" s="18" t="s">
        <v>71</v>
      </c>
      <c r="B13" s="6" t="s">
        <v>72</v>
      </c>
      <c r="C13" s="1" t="s">
        <v>19</v>
      </c>
      <c r="D13" s="12">
        <v>0.88800000000000001</v>
      </c>
      <c r="E13" s="12">
        <v>0.88800000000000001</v>
      </c>
      <c r="F13" s="12">
        <v>0.88800000000000001</v>
      </c>
      <c r="G13" s="12">
        <v>0.88800000000000001</v>
      </c>
      <c r="H13" s="12">
        <v>0.88800000000000001</v>
      </c>
      <c r="I13" s="12">
        <v>0.88800000000000001</v>
      </c>
      <c r="J13" s="12">
        <v>0.88800000000000001</v>
      </c>
      <c r="K13" s="12">
        <v>0.88800000000000001</v>
      </c>
      <c r="L13" s="12">
        <v>0.88800000000000001</v>
      </c>
      <c r="M13" s="12">
        <v>0.88800000000000001</v>
      </c>
      <c r="N13" s="12">
        <v>0.88800000000000001</v>
      </c>
      <c r="O13" s="12">
        <v>0.88800000000000001</v>
      </c>
    </row>
    <row r="14" spans="1:15">
      <c r="A14" s="18" t="s">
        <v>73</v>
      </c>
      <c r="B14" s="21" t="s">
        <v>74</v>
      </c>
      <c r="C14" s="1" t="s">
        <v>67</v>
      </c>
      <c r="D14" s="12">
        <f t="shared" ref="D14:O14" si="0">D13*D11</f>
        <v>0.37296000000000001</v>
      </c>
      <c r="E14" s="12">
        <f t="shared" si="0"/>
        <v>0.37296000000000001</v>
      </c>
      <c r="F14" s="12">
        <f t="shared" si="0"/>
        <v>0.37296000000000001</v>
      </c>
      <c r="G14" s="12">
        <f t="shared" si="0"/>
        <v>0.37296000000000001</v>
      </c>
      <c r="H14" s="12">
        <f t="shared" si="0"/>
        <v>0.37296000000000001</v>
      </c>
      <c r="I14" s="12">
        <f t="shared" si="0"/>
        <v>0.37296000000000001</v>
      </c>
      <c r="J14" s="12">
        <f t="shared" si="0"/>
        <v>0.37296000000000001</v>
      </c>
      <c r="K14" s="12">
        <f t="shared" si="0"/>
        <v>0.37296000000000001</v>
      </c>
      <c r="L14" s="12">
        <f t="shared" si="0"/>
        <v>0.37296000000000001</v>
      </c>
      <c r="M14" s="12">
        <f t="shared" si="0"/>
        <v>0.37296000000000001</v>
      </c>
      <c r="N14" s="12">
        <f t="shared" si="0"/>
        <v>0.37296000000000001</v>
      </c>
      <c r="O14" s="12">
        <f t="shared" si="0"/>
        <v>0.37296000000000001</v>
      </c>
    </row>
    <row r="15" spans="1:15">
      <c r="A15" s="18" t="s">
        <v>68</v>
      </c>
      <c r="B15" s="21" t="s">
        <v>75</v>
      </c>
      <c r="C15" s="1" t="s">
        <v>76</v>
      </c>
      <c r="D15" s="12">
        <v>0.8</v>
      </c>
      <c r="E15" s="12">
        <v>0.8</v>
      </c>
      <c r="F15" s="12">
        <v>0.8</v>
      </c>
      <c r="G15" s="12">
        <v>0.8</v>
      </c>
      <c r="H15" s="12">
        <v>0.8</v>
      </c>
      <c r="I15" s="12">
        <v>0.8</v>
      </c>
      <c r="J15" s="12">
        <v>0.8</v>
      </c>
      <c r="K15" s="12">
        <v>0.8</v>
      </c>
      <c r="L15" s="12">
        <v>0.8</v>
      </c>
      <c r="M15" s="12">
        <v>0.8</v>
      </c>
      <c r="N15" s="12">
        <v>0.8</v>
      </c>
      <c r="O15" s="12">
        <v>0.8</v>
      </c>
    </row>
    <row r="16" spans="1:15">
      <c r="A16" s="22" t="s">
        <v>77</v>
      </c>
      <c r="B16" s="4" t="s">
        <v>78</v>
      </c>
      <c r="C16" s="4" t="s">
        <v>19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</row>
    <row r="17" spans="1:15">
      <c r="A17" s="18" t="s">
        <v>79</v>
      </c>
      <c r="B17" s="19" t="s">
        <v>80</v>
      </c>
      <c r="C17" s="1" t="s">
        <v>76</v>
      </c>
      <c r="D17" s="12">
        <f>D15*(1/(1-D16)-(D10/D14))</f>
        <v>0.19939939939939935</v>
      </c>
      <c r="E17" s="12">
        <f t="shared" ref="E17:O17" si="1">E15*(1/(1-E16)-(E10/E14))</f>
        <v>0.19939939939939935</v>
      </c>
      <c r="F17" s="12">
        <f t="shared" si="1"/>
        <v>0.19939939939939935</v>
      </c>
      <c r="G17" s="12">
        <f t="shared" si="1"/>
        <v>0.19939939939939935</v>
      </c>
      <c r="H17" s="12">
        <f t="shared" si="1"/>
        <v>0.19939939939939935</v>
      </c>
      <c r="I17" s="12">
        <f t="shared" si="1"/>
        <v>0.19939939939939935</v>
      </c>
      <c r="J17" s="12">
        <f t="shared" si="1"/>
        <v>0.19939939939939935</v>
      </c>
      <c r="K17" s="12">
        <f t="shared" si="1"/>
        <v>0.19939939939939935</v>
      </c>
      <c r="L17" s="12">
        <f t="shared" si="1"/>
        <v>0.19939939939939935</v>
      </c>
      <c r="M17" s="12">
        <f t="shared" si="1"/>
        <v>0.19939939939939935</v>
      </c>
      <c r="N17" s="12">
        <f t="shared" si="1"/>
        <v>0.19939939939939935</v>
      </c>
      <c r="O17" s="12">
        <f t="shared" si="1"/>
        <v>0.19939939939939935</v>
      </c>
    </row>
    <row r="18" spans="1:15">
      <c r="A18" s="6" t="s">
        <v>81</v>
      </c>
      <c r="B18" s="1" t="s">
        <v>82</v>
      </c>
      <c r="C18" s="1" t="s">
        <v>76</v>
      </c>
      <c r="D18" s="12">
        <f>D17</f>
        <v>0.19939939939939935</v>
      </c>
      <c r="E18" s="12">
        <f t="shared" ref="E18:O18" si="2">E17</f>
        <v>0.19939939939939935</v>
      </c>
      <c r="F18" s="12">
        <f t="shared" si="2"/>
        <v>0.19939939939939935</v>
      </c>
      <c r="G18" s="12">
        <f t="shared" si="2"/>
        <v>0.19939939939939935</v>
      </c>
      <c r="H18" s="12">
        <f t="shared" si="2"/>
        <v>0.19939939939939935</v>
      </c>
      <c r="I18" s="12">
        <f t="shared" si="2"/>
        <v>0.19939939939939935</v>
      </c>
      <c r="J18" s="12">
        <f t="shared" si="2"/>
        <v>0.19939939939939935</v>
      </c>
      <c r="K18" s="12">
        <f t="shared" si="2"/>
        <v>0.19939939939939935</v>
      </c>
      <c r="L18" s="12">
        <f t="shared" si="2"/>
        <v>0.19939939939939935</v>
      </c>
      <c r="M18" s="12">
        <f t="shared" si="2"/>
        <v>0.19939939939939935</v>
      </c>
      <c r="N18" s="12">
        <f t="shared" si="2"/>
        <v>0.19939939939939935</v>
      </c>
      <c r="O18" s="12">
        <f t="shared" si="2"/>
        <v>0.19939939939939935</v>
      </c>
    </row>
    <row r="19" spans="1:15">
      <c r="A19" s="6" t="s">
        <v>83</v>
      </c>
      <c r="B19" s="1" t="s">
        <v>84</v>
      </c>
      <c r="C19" s="1" t="s">
        <v>85</v>
      </c>
      <c r="D19" s="23">
        <v>150</v>
      </c>
      <c r="E19" s="23">
        <v>150</v>
      </c>
      <c r="F19" s="23">
        <v>150</v>
      </c>
      <c r="G19" s="23">
        <v>150</v>
      </c>
      <c r="H19" s="23">
        <v>150</v>
      </c>
      <c r="I19" s="23">
        <v>150</v>
      </c>
      <c r="J19" s="23">
        <v>150</v>
      </c>
      <c r="K19" s="23">
        <v>150</v>
      </c>
      <c r="L19" s="23">
        <v>150</v>
      </c>
      <c r="M19" s="23">
        <v>150</v>
      </c>
      <c r="N19" s="23">
        <v>150</v>
      </c>
      <c r="O19" s="23">
        <v>150</v>
      </c>
    </row>
    <row r="20" spans="1:15">
      <c r="A20" s="6" t="s">
        <v>86</v>
      </c>
      <c r="B20" s="1" t="s">
        <v>87</v>
      </c>
      <c r="C20" s="1" t="s">
        <v>88</v>
      </c>
      <c r="D20" s="23">
        <v>10</v>
      </c>
      <c r="E20" s="23">
        <v>10</v>
      </c>
      <c r="F20" s="23">
        <v>10</v>
      </c>
      <c r="G20" s="23">
        <v>10</v>
      </c>
      <c r="H20" s="23">
        <v>10</v>
      </c>
      <c r="I20" s="23">
        <v>10</v>
      </c>
      <c r="J20" s="23">
        <v>10</v>
      </c>
      <c r="K20" s="23">
        <v>10</v>
      </c>
      <c r="L20" s="23">
        <v>10</v>
      </c>
      <c r="M20" s="23">
        <v>10</v>
      </c>
      <c r="N20" s="23">
        <v>10</v>
      </c>
      <c r="O20" s="23">
        <v>10</v>
      </c>
    </row>
    <row r="21" spans="1:15">
      <c r="A21" s="22" t="s">
        <v>89</v>
      </c>
      <c r="B21" s="22" t="s">
        <v>90</v>
      </c>
      <c r="C21" s="1" t="s">
        <v>0</v>
      </c>
      <c r="D21" s="24">
        <f t="shared" ref="D21:O21" si="3">1+(279/456)*(D$18/D$10)-(D$20/D$10)/456</f>
        <v>1.357396870554765</v>
      </c>
      <c r="E21" s="24">
        <f t="shared" si="3"/>
        <v>1.357396870554765</v>
      </c>
      <c r="F21" s="24">
        <f t="shared" si="3"/>
        <v>1.357396870554765</v>
      </c>
      <c r="G21" s="24">
        <f t="shared" si="3"/>
        <v>1.357396870554765</v>
      </c>
      <c r="H21" s="24">
        <f t="shared" si="3"/>
        <v>1.357396870554765</v>
      </c>
      <c r="I21" s="24">
        <f t="shared" si="3"/>
        <v>1.357396870554765</v>
      </c>
      <c r="J21" s="24">
        <f t="shared" si="3"/>
        <v>1.357396870554765</v>
      </c>
      <c r="K21" s="24">
        <f t="shared" si="3"/>
        <v>1.357396870554765</v>
      </c>
      <c r="L21" s="24">
        <f t="shared" si="3"/>
        <v>1.357396870554765</v>
      </c>
      <c r="M21" s="24">
        <f t="shared" si="3"/>
        <v>1.357396870554765</v>
      </c>
      <c r="N21" s="24">
        <f t="shared" si="3"/>
        <v>1.357396870554765</v>
      </c>
      <c r="O21" s="24">
        <f t="shared" si="3"/>
        <v>1.357396870554765</v>
      </c>
    </row>
    <row r="22" spans="1:15">
      <c r="A22" s="22" t="s">
        <v>91</v>
      </c>
      <c r="B22" s="22" t="s">
        <v>92</v>
      </c>
      <c r="C22" s="1" t="s">
        <v>0</v>
      </c>
      <c r="D22" s="24">
        <f t="shared" ref="D22:O22" si="4">1+(340/456)*(D$18/D$10)-(D$20/D$10)/456</f>
        <v>1.4526613079244657</v>
      </c>
      <c r="E22" s="24">
        <f t="shared" si="4"/>
        <v>1.4526613079244657</v>
      </c>
      <c r="F22" s="24">
        <f t="shared" si="4"/>
        <v>1.4526613079244657</v>
      </c>
      <c r="G22" s="24">
        <f t="shared" si="4"/>
        <v>1.4526613079244657</v>
      </c>
      <c r="H22" s="24">
        <f t="shared" si="4"/>
        <v>1.4526613079244657</v>
      </c>
      <c r="I22" s="24">
        <f t="shared" si="4"/>
        <v>1.4526613079244657</v>
      </c>
      <c r="J22" s="24">
        <f t="shared" si="4"/>
        <v>1.4526613079244657</v>
      </c>
      <c r="K22" s="24">
        <f t="shared" si="4"/>
        <v>1.4526613079244657</v>
      </c>
      <c r="L22" s="24">
        <f t="shared" si="4"/>
        <v>1.4526613079244657</v>
      </c>
      <c r="M22" s="24">
        <f t="shared" si="4"/>
        <v>1.4526613079244657</v>
      </c>
      <c r="N22" s="24">
        <f t="shared" si="4"/>
        <v>1.4526613079244657</v>
      </c>
      <c r="O22" s="24">
        <f t="shared" si="4"/>
        <v>1.4526613079244657</v>
      </c>
    </row>
    <row r="23" spans="1:15">
      <c r="A23" s="39" t="s">
        <v>93</v>
      </c>
      <c r="B23" s="1" t="s">
        <v>94</v>
      </c>
      <c r="D23" s="25">
        <f t="shared" ref="D23:O23" si="5">(MAX(150,D19)/(273.15+MAX(150,D19)))</f>
        <v>0.35448422545196739</v>
      </c>
      <c r="E23" s="25">
        <f t="shared" si="5"/>
        <v>0.35448422545196739</v>
      </c>
      <c r="F23" s="25">
        <f t="shared" si="5"/>
        <v>0.35448422545196739</v>
      </c>
      <c r="G23" s="25">
        <f t="shared" si="5"/>
        <v>0.35448422545196739</v>
      </c>
      <c r="H23" s="25">
        <f t="shared" si="5"/>
        <v>0.35448422545196739</v>
      </c>
      <c r="I23" s="25">
        <f t="shared" si="5"/>
        <v>0.35448422545196739</v>
      </c>
      <c r="J23" s="25">
        <f t="shared" si="5"/>
        <v>0.35448422545196739</v>
      </c>
      <c r="K23" s="25">
        <f t="shared" si="5"/>
        <v>0.35448422545196739</v>
      </c>
      <c r="L23" s="25">
        <f t="shared" si="5"/>
        <v>0.35448422545196739</v>
      </c>
      <c r="M23" s="25">
        <f t="shared" si="5"/>
        <v>0.35448422545196739</v>
      </c>
      <c r="N23" s="25">
        <f t="shared" si="5"/>
        <v>0.35448422545196739</v>
      </c>
      <c r="O23" s="25">
        <f t="shared" si="5"/>
        <v>0.35448422545196739</v>
      </c>
    </row>
    <row r="24" spans="1:15">
      <c r="A24" s="1" t="s">
        <v>95</v>
      </c>
      <c r="B24" s="1" t="s">
        <v>96</v>
      </c>
      <c r="D24" s="25">
        <v>1</v>
      </c>
      <c r="E24" s="25">
        <v>2</v>
      </c>
      <c r="F24" s="25">
        <v>3</v>
      </c>
      <c r="G24" s="25">
        <v>4</v>
      </c>
      <c r="H24" s="25">
        <v>5</v>
      </c>
      <c r="I24" s="25">
        <v>6</v>
      </c>
      <c r="J24" s="25">
        <v>7</v>
      </c>
      <c r="K24" s="25">
        <v>8</v>
      </c>
      <c r="L24" s="25">
        <v>9</v>
      </c>
      <c r="M24" s="25">
        <v>10</v>
      </c>
      <c r="N24" s="25">
        <v>11</v>
      </c>
      <c r="O24" s="25">
        <v>12</v>
      </c>
    </row>
    <row r="25" spans="1:15">
      <c r="A25" s="39" t="s">
        <v>97</v>
      </c>
      <c r="B25" s="1" t="s">
        <v>98</v>
      </c>
      <c r="C25" s="1" t="s">
        <v>99</v>
      </c>
      <c r="D25" s="26">
        <f>(D20/D10)*(D24*D10/(D24*D10+D23*D18))</f>
        <v>28.515705489396169</v>
      </c>
      <c r="E25" s="26">
        <f t="shared" ref="E25:O25" si="6">(E20/E10)*(E24*E10/(E24*E10+E23*E18))</f>
        <v>31.711604940538773</v>
      </c>
      <c r="F25" s="26">
        <f t="shared" si="6"/>
        <v>32.942274073252882</v>
      </c>
      <c r="G25" s="26">
        <f t="shared" si="6"/>
        <v>33.594137453901588</v>
      </c>
      <c r="H25" s="26">
        <f t="shared" si="6"/>
        <v>33.99778741300895</v>
      </c>
      <c r="I25" s="26">
        <f t="shared" si="6"/>
        <v>34.272319847403729</v>
      </c>
      <c r="J25" s="26">
        <f t="shared" si="6"/>
        <v>34.471144703623636</v>
      </c>
      <c r="K25" s="26">
        <f t="shared" si="6"/>
        <v>34.621783861455214</v>
      </c>
      <c r="L25" s="26">
        <f t="shared" si="6"/>
        <v>34.739860989226159</v>
      </c>
      <c r="M25" s="26">
        <f t="shared" si="6"/>
        <v>34.834904166588167</v>
      </c>
      <c r="N25" s="26">
        <f t="shared" si="6"/>
        <v>34.913054446944834</v>
      </c>
      <c r="O25" s="26">
        <f t="shared" si="6"/>
        <v>34.978448041537355</v>
      </c>
    </row>
    <row r="26" spans="1:15">
      <c r="A26" s="39" t="s">
        <v>100</v>
      </c>
      <c r="B26" s="1" t="s">
        <v>101</v>
      </c>
      <c r="C26" s="1" t="s">
        <v>102</v>
      </c>
      <c r="D26" s="26">
        <f>(D20/D18)*(D23*D18/(D24*D10+D23*D18))</f>
        <v>10.108367773625016</v>
      </c>
      <c r="E26" s="26">
        <f t="shared" ref="E26:O26" si="7">(E20/E18)*(E23*E18/(E24*E10+E23*E18))</f>
        <v>5.6206318575928353</v>
      </c>
      <c r="F26" s="26">
        <f t="shared" si="7"/>
        <v>3.8925055031611584</v>
      </c>
      <c r="G26" s="26">
        <f t="shared" si="7"/>
        <v>2.9771479487683079</v>
      </c>
      <c r="H26" s="26">
        <f t="shared" si="7"/>
        <v>2.4103358676362245</v>
      </c>
      <c r="I26" s="26">
        <f t="shared" si="7"/>
        <v>2.0248327925915004</v>
      </c>
      <c r="J26" s="26">
        <f t="shared" si="7"/>
        <v>1.7456395758152445</v>
      </c>
      <c r="K26" s="26">
        <f t="shared" si="7"/>
        <v>1.5341095294866722</v>
      </c>
      <c r="L26" s="26">
        <f t="shared" si="7"/>
        <v>1.3683036350083169</v>
      </c>
      <c r="M26" s="26">
        <f t="shared" si="7"/>
        <v>1.2348424022186519</v>
      </c>
      <c r="N26" s="26">
        <f t="shared" si="7"/>
        <v>1.1251024603443278</v>
      </c>
      <c r="O26" s="26">
        <f t="shared" si="7"/>
        <v>1.0332756717930214</v>
      </c>
    </row>
    <row r="27" spans="1:15">
      <c r="A27" s="1" t="s">
        <v>103</v>
      </c>
      <c r="B27" s="1" t="s">
        <v>104</v>
      </c>
      <c r="C27" s="1" t="s">
        <v>99</v>
      </c>
      <c r="D27" s="27">
        <f>183*3.6</f>
        <v>658.80000000000007</v>
      </c>
      <c r="E27" s="27">
        <f t="shared" ref="E27:O27" si="8">183*3.6</f>
        <v>658.80000000000007</v>
      </c>
      <c r="F27" s="27">
        <f t="shared" si="8"/>
        <v>658.80000000000007</v>
      </c>
      <c r="G27" s="27">
        <f t="shared" si="8"/>
        <v>658.80000000000007</v>
      </c>
      <c r="H27" s="27">
        <f t="shared" si="8"/>
        <v>658.80000000000007</v>
      </c>
      <c r="I27" s="27">
        <f t="shared" si="8"/>
        <v>658.80000000000007</v>
      </c>
      <c r="J27" s="27">
        <f t="shared" si="8"/>
        <v>658.80000000000007</v>
      </c>
      <c r="K27" s="27">
        <f t="shared" si="8"/>
        <v>658.80000000000007</v>
      </c>
      <c r="L27" s="27">
        <f t="shared" si="8"/>
        <v>658.80000000000007</v>
      </c>
      <c r="M27" s="27">
        <f t="shared" si="8"/>
        <v>658.80000000000007</v>
      </c>
      <c r="N27" s="27">
        <f t="shared" si="8"/>
        <v>658.80000000000007</v>
      </c>
      <c r="O27" s="27">
        <f t="shared" si="8"/>
        <v>658.80000000000007</v>
      </c>
    </row>
    <row r="28" spans="1:15">
      <c r="A28" s="1" t="s">
        <v>105</v>
      </c>
      <c r="B28" s="1" t="s">
        <v>106</v>
      </c>
      <c r="C28" s="1" t="s">
        <v>102</v>
      </c>
      <c r="D28" s="1">
        <f>80*3.6</f>
        <v>288</v>
      </c>
      <c r="E28" s="1">
        <f t="shared" ref="E28:O28" si="9">80*3.6</f>
        <v>288</v>
      </c>
      <c r="F28" s="1">
        <f t="shared" si="9"/>
        <v>288</v>
      </c>
      <c r="G28" s="1">
        <f t="shared" si="9"/>
        <v>288</v>
      </c>
      <c r="H28" s="1">
        <f t="shared" si="9"/>
        <v>288</v>
      </c>
      <c r="I28" s="1">
        <f t="shared" si="9"/>
        <v>288</v>
      </c>
      <c r="J28" s="1">
        <f t="shared" si="9"/>
        <v>288</v>
      </c>
      <c r="K28" s="1">
        <f t="shared" si="9"/>
        <v>288</v>
      </c>
      <c r="L28" s="1">
        <f t="shared" si="9"/>
        <v>288</v>
      </c>
      <c r="M28" s="1">
        <f t="shared" si="9"/>
        <v>288</v>
      </c>
      <c r="N28" s="1">
        <f t="shared" si="9"/>
        <v>288</v>
      </c>
      <c r="O28" s="1">
        <f t="shared" si="9"/>
        <v>288</v>
      </c>
    </row>
    <row r="29" spans="1:15">
      <c r="A29" s="39" t="s">
        <v>107</v>
      </c>
      <c r="B29" s="1" t="s">
        <v>108</v>
      </c>
      <c r="C29" s="1" t="s">
        <v>0</v>
      </c>
      <c r="D29" s="28">
        <f>(D27-D25)/D27</f>
        <v>0.95671568687098341</v>
      </c>
      <c r="E29" s="28">
        <f t="shared" ref="E29:O30" si="10">(E27-E25)/E27</f>
        <v>0.95186459480792529</v>
      </c>
      <c r="F29" s="28">
        <f t="shared" si="10"/>
        <v>0.94999654815838974</v>
      </c>
      <c r="G29" s="28">
        <f t="shared" si="10"/>
        <v>0.94900707733166123</v>
      </c>
      <c r="H29" s="28">
        <f t="shared" si="10"/>
        <v>0.9483943724756998</v>
      </c>
      <c r="I29" s="28">
        <f t="shared" si="10"/>
        <v>0.94797765657649702</v>
      </c>
      <c r="J29" s="28">
        <f t="shared" si="10"/>
        <v>0.94767585806978805</v>
      </c>
      <c r="K29" s="28">
        <f t="shared" si="10"/>
        <v>0.94744720118176196</v>
      </c>
      <c r="L29" s="28">
        <f t="shared" si="10"/>
        <v>0.94726797056887346</v>
      </c>
      <c r="M29" s="28">
        <f t="shared" si="10"/>
        <v>0.94712370345083752</v>
      </c>
      <c r="N29" s="28">
        <f t="shared" si="10"/>
        <v>0.94700507825296787</v>
      </c>
      <c r="O29" s="28">
        <f t="shared" si="10"/>
        <v>0.94690581657325834</v>
      </c>
    </row>
    <row r="30" spans="1:15">
      <c r="A30" s="39" t="s">
        <v>109</v>
      </c>
      <c r="B30" s="1" t="s">
        <v>110</v>
      </c>
      <c r="C30" s="1" t="s">
        <v>0</v>
      </c>
      <c r="D30" s="28">
        <f>(D28-D26)/D28</f>
        <v>0.96490150078602432</v>
      </c>
      <c r="E30" s="28">
        <f t="shared" si="10"/>
        <v>0.98048391716113592</v>
      </c>
      <c r="F30" s="28">
        <f t="shared" si="10"/>
        <v>0.98648435589180161</v>
      </c>
      <c r="G30" s="28">
        <f t="shared" si="10"/>
        <v>0.98966268073344332</v>
      </c>
      <c r="H30" s="28">
        <f t="shared" si="10"/>
        <v>0.99163077823737433</v>
      </c>
      <c r="I30" s="28">
        <f t="shared" si="10"/>
        <v>0.99296933058127956</v>
      </c>
      <c r="J30" s="28">
        <f t="shared" si="10"/>
        <v>0.99393875147286381</v>
      </c>
      <c r="K30" s="28">
        <f t="shared" si="10"/>
        <v>0.99467323080039349</v>
      </c>
      <c r="L30" s="28">
        <f t="shared" si="10"/>
        <v>0.99524894571177669</v>
      </c>
      <c r="M30" s="28">
        <f t="shared" si="10"/>
        <v>0.99571235277007419</v>
      </c>
      <c r="N30" s="28">
        <f t="shared" si="10"/>
        <v>0.9960933942349155</v>
      </c>
      <c r="O30" s="28">
        <f t="shared" si="10"/>
        <v>0.99641223725071859</v>
      </c>
    </row>
    <row r="31" spans="1:15">
      <c r="A31" s="4" t="s">
        <v>111</v>
      </c>
      <c r="B31" s="4" t="s">
        <v>112</v>
      </c>
      <c r="C31" s="4" t="s">
        <v>0</v>
      </c>
      <c r="D31" s="29">
        <f>((D27*D10)+(D28*D18)-D20)/((D27*D10)+(D28*D18))</f>
        <v>0.95865907006594886</v>
      </c>
      <c r="E31" s="29">
        <f t="shared" ref="E31:O31" si="11">((E27*E10)+(E28*E18)-E20)/((E27*E10)+(E28*E18))</f>
        <v>0.95865907006594886</v>
      </c>
      <c r="F31" s="29">
        <f t="shared" si="11"/>
        <v>0.95865907006594886</v>
      </c>
      <c r="G31" s="29">
        <f t="shared" si="11"/>
        <v>0.95865907006594886</v>
      </c>
      <c r="H31" s="29">
        <f t="shared" si="11"/>
        <v>0.95865907006594886</v>
      </c>
      <c r="I31" s="29">
        <f t="shared" si="11"/>
        <v>0.95865907006594886</v>
      </c>
      <c r="J31" s="29">
        <f t="shared" si="11"/>
        <v>0.95865907006594886</v>
      </c>
      <c r="K31" s="29">
        <f t="shared" si="11"/>
        <v>0.95865907006594886</v>
      </c>
      <c r="L31" s="29">
        <f t="shared" si="11"/>
        <v>0.95865907006594886</v>
      </c>
      <c r="M31" s="29">
        <f t="shared" si="11"/>
        <v>0.95865907006594886</v>
      </c>
      <c r="N31" s="29">
        <f t="shared" si="11"/>
        <v>0.95865907006594886</v>
      </c>
      <c r="O31" s="29">
        <f t="shared" si="11"/>
        <v>0.95865907006594886</v>
      </c>
    </row>
    <row r="33" spans="1:15">
      <c r="A33" s="4" t="s">
        <v>8</v>
      </c>
    </row>
    <row r="34" spans="1:15">
      <c r="A34" s="1" t="s">
        <v>113</v>
      </c>
      <c r="B34" s="1" t="s">
        <v>9</v>
      </c>
      <c r="C34" s="1" t="s">
        <v>10</v>
      </c>
      <c r="D34" s="16">
        <v>10440</v>
      </c>
      <c r="E34" s="16">
        <v>10440</v>
      </c>
      <c r="F34" s="16">
        <v>10440</v>
      </c>
      <c r="G34" s="16">
        <v>10440</v>
      </c>
      <c r="H34" s="16">
        <v>10440</v>
      </c>
      <c r="I34" s="16">
        <v>10440</v>
      </c>
      <c r="J34" s="16">
        <v>10440</v>
      </c>
      <c r="K34" s="16">
        <v>10440</v>
      </c>
      <c r="L34" s="16">
        <v>10440</v>
      </c>
      <c r="M34" s="16">
        <v>10440</v>
      </c>
      <c r="N34" s="16">
        <v>10440</v>
      </c>
      <c r="O34" s="16">
        <v>10440</v>
      </c>
    </row>
    <row r="35" spans="1:15">
      <c r="A35" s="1" t="s">
        <v>114</v>
      </c>
      <c r="B35" s="1" t="s">
        <v>115</v>
      </c>
      <c r="C35" s="1" t="s">
        <v>52</v>
      </c>
      <c r="D35" s="17">
        <v>0</v>
      </c>
      <c r="E35" s="30">
        <v>2.5000000000000001E-2</v>
      </c>
      <c r="F35" s="30">
        <v>7.4999999999999997E-2</v>
      </c>
      <c r="G35" s="17">
        <v>0.15</v>
      </c>
      <c r="H35" s="17">
        <v>0.25</v>
      </c>
      <c r="I35" s="17">
        <v>0.35</v>
      </c>
      <c r="J35" s="17">
        <v>0.44999999999999996</v>
      </c>
      <c r="K35" s="17">
        <v>0.54999999999999993</v>
      </c>
      <c r="L35" s="17">
        <v>0.64999999999999991</v>
      </c>
      <c r="M35" s="17">
        <v>0.74999999999999989</v>
      </c>
      <c r="N35" s="17">
        <v>0.84999999999999987</v>
      </c>
      <c r="O35" s="17">
        <v>0.94999999999999984</v>
      </c>
    </row>
    <row r="36" spans="1:15">
      <c r="A36" s="1" t="s">
        <v>12</v>
      </c>
      <c r="B36" s="1" t="s">
        <v>13</v>
      </c>
      <c r="C36" s="1" t="s">
        <v>11</v>
      </c>
      <c r="D36" s="31">
        <v>0.12</v>
      </c>
      <c r="E36" s="31">
        <v>0.12</v>
      </c>
      <c r="F36" s="31">
        <v>0.12</v>
      </c>
      <c r="G36" s="31">
        <v>0.12</v>
      </c>
      <c r="H36" s="31">
        <v>0.12</v>
      </c>
      <c r="I36" s="31">
        <v>0.12</v>
      </c>
      <c r="J36" s="31">
        <v>0.12</v>
      </c>
      <c r="K36" s="31">
        <v>0.12</v>
      </c>
      <c r="L36" s="31">
        <v>0.12</v>
      </c>
      <c r="M36" s="31">
        <v>0.12</v>
      </c>
      <c r="N36" s="31">
        <v>0.12</v>
      </c>
      <c r="O36" s="31">
        <v>0.12</v>
      </c>
    </row>
    <row r="37" spans="1:15">
      <c r="C37" s="1" t="s">
        <v>116</v>
      </c>
      <c r="D37" s="5">
        <f t="shared" ref="D37:O37" si="12">D36*D34</f>
        <v>1252.8</v>
      </c>
      <c r="E37" s="5">
        <f t="shared" si="12"/>
        <v>1252.8</v>
      </c>
      <c r="F37" s="5">
        <f t="shared" si="12"/>
        <v>1252.8</v>
      </c>
      <c r="G37" s="5">
        <f t="shared" si="12"/>
        <v>1252.8</v>
      </c>
      <c r="H37" s="5">
        <f t="shared" si="12"/>
        <v>1252.8</v>
      </c>
      <c r="I37" s="5">
        <f t="shared" si="12"/>
        <v>1252.8</v>
      </c>
      <c r="J37" s="5">
        <f t="shared" si="12"/>
        <v>1252.8</v>
      </c>
      <c r="K37" s="5">
        <f t="shared" si="12"/>
        <v>1252.8</v>
      </c>
      <c r="L37" s="5">
        <f t="shared" si="12"/>
        <v>1252.8</v>
      </c>
      <c r="M37" s="5">
        <f t="shared" si="12"/>
        <v>1252.8</v>
      </c>
      <c r="N37" s="5">
        <f t="shared" si="12"/>
        <v>1252.8</v>
      </c>
      <c r="O37" s="5">
        <f t="shared" si="12"/>
        <v>1252.8</v>
      </c>
    </row>
    <row r="38" spans="1:15">
      <c r="A38" s="1" t="s">
        <v>117</v>
      </c>
      <c r="B38" s="1" t="s">
        <v>118</v>
      </c>
      <c r="C38" s="1" t="s">
        <v>119</v>
      </c>
      <c r="D38" s="16">
        <v>80000</v>
      </c>
      <c r="E38" s="16">
        <v>80000</v>
      </c>
      <c r="F38" s="16">
        <v>80000</v>
      </c>
      <c r="G38" s="16">
        <v>80000</v>
      </c>
      <c r="H38" s="16">
        <v>80000</v>
      </c>
      <c r="I38" s="16">
        <v>80000</v>
      </c>
      <c r="J38" s="16">
        <v>80000</v>
      </c>
      <c r="K38" s="16">
        <v>80000</v>
      </c>
      <c r="L38" s="16">
        <v>80000</v>
      </c>
      <c r="M38" s="16">
        <v>80000</v>
      </c>
      <c r="N38" s="16">
        <v>80000</v>
      </c>
      <c r="O38" s="16">
        <v>80000</v>
      </c>
    </row>
    <row r="39" spans="1:15">
      <c r="A39" s="1" t="s">
        <v>120</v>
      </c>
      <c r="B39" s="1" t="s">
        <v>121</v>
      </c>
      <c r="C39" s="1" t="s">
        <v>10</v>
      </c>
      <c r="D39" s="16">
        <v>440</v>
      </c>
      <c r="E39" s="16">
        <v>440</v>
      </c>
      <c r="F39" s="16">
        <v>440</v>
      </c>
      <c r="G39" s="16">
        <v>440</v>
      </c>
      <c r="H39" s="16">
        <v>440</v>
      </c>
      <c r="I39" s="16">
        <v>440</v>
      </c>
      <c r="J39" s="16">
        <v>440</v>
      </c>
      <c r="K39" s="16">
        <v>440</v>
      </c>
      <c r="L39" s="16">
        <v>440</v>
      </c>
      <c r="M39" s="16">
        <v>440</v>
      </c>
      <c r="N39" s="16">
        <v>440</v>
      </c>
      <c r="O39" s="16">
        <v>440</v>
      </c>
    </row>
    <row r="40" spans="1:15"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  <row r="41" spans="1:15">
      <c r="A41" s="4" t="s">
        <v>14</v>
      </c>
    </row>
    <row r="42" spans="1:15">
      <c r="A42" s="1" t="s">
        <v>122</v>
      </c>
      <c r="B42" s="1" t="s">
        <v>15</v>
      </c>
      <c r="C42" s="1" t="s">
        <v>16</v>
      </c>
      <c r="D42" s="32">
        <v>7</v>
      </c>
      <c r="E42" s="32">
        <v>15</v>
      </c>
      <c r="F42" s="32">
        <v>15</v>
      </c>
      <c r="G42" s="32">
        <v>15</v>
      </c>
      <c r="H42" s="32">
        <v>15</v>
      </c>
      <c r="I42" s="32">
        <v>15</v>
      </c>
      <c r="J42" s="32">
        <v>15</v>
      </c>
      <c r="K42" s="32">
        <v>15</v>
      </c>
      <c r="L42" s="32">
        <v>15</v>
      </c>
      <c r="M42" s="32">
        <v>15</v>
      </c>
      <c r="N42" s="32">
        <v>15</v>
      </c>
      <c r="O42" s="32">
        <v>15</v>
      </c>
    </row>
    <row r="43" spans="1:15">
      <c r="A43" s="1" t="s">
        <v>17</v>
      </c>
      <c r="B43" s="33" t="s">
        <v>18</v>
      </c>
      <c r="C43" s="1" t="s">
        <v>19</v>
      </c>
      <c r="D43" s="31">
        <v>0.3</v>
      </c>
      <c r="E43" s="31">
        <v>0.3</v>
      </c>
      <c r="F43" s="31">
        <v>0.3</v>
      </c>
      <c r="G43" s="31">
        <v>0.3</v>
      </c>
      <c r="H43" s="31">
        <v>0.3</v>
      </c>
      <c r="I43" s="31">
        <v>0.3</v>
      </c>
      <c r="J43" s="31">
        <v>0.3</v>
      </c>
      <c r="K43" s="31">
        <v>0.3</v>
      </c>
      <c r="L43" s="31">
        <v>0.3</v>
      </c>
      <c r="M43" s="31">
        <v>0.3</v>
      </c>
      <c r="N43" s="31">
        <v>0.3</v>
      </c>
      <c r="O43" s="31">
        <v>0.3</v>
      </c>
    </row>
    <row r="44" spans="1:15">
      <c r="A44" s="1" t="s">
        <v>20</v>
      </c>
      <c r="B44" s="1" t="s">
        <v>21</v>
      </c>
      <c r="C44" s="1" t="s">
        <v>19</v>
      </c>
      <c r="D44" s="31">
        <v>0.25</v>
      </c>
      <c r="E44" s="31">
        <v>0.25</v>
      </c>
      <c r="F44" s="31">
        <v>0.25</v>
      </c>
      <c r="G44" s="31">
        <v>0.25</v>
      </c>
      <c r="H44" s="31">
        <v>0.25</v>
      </c>
      <c r="I44" s="31">
        <v>0.25</v>
      </c>
      <c r="J44" s="31">
        <v>0.25</v>
      </c>
      <c r="K44" s="31">
        <v>0.25</v>
      </c>
      <c r="L44" s="31">
        <v>0.25</v>
      </c>
      <c r="M44" s="31">
        <v>0.25</v>
      </c>
      <c r="N44" s="31">
        <v>0.25</v>
      </c>
      <c r="O44" s="31">
        <v>0.25</v>
      </c>
    </row>
    <row r="45" spans="1:15">
      <c r="A45" s="1" t="s">
        <v>22</v>
      </c>
      <c r="B45" s="1" t="s">
        <v>23</v>
      </c>
      <c r="C45" s="1" t="s">
        <v>19</v>
      </c>
      <c r="D45" s="31">
        <v>0.02</v>
      </c>
      <c r="E45" s="31">
        <v>0.02</v>
      </c>
      <c r="F45" s="31">
        <v>0.02</v>
      </c>
      <c r="G45" s="31">
        <v>0.02</v>
      </c>
      <c r="H45" s="31">
        <v>0.02</v>
      </c>
      <c r="I45" s="31">
        <v>0.02</v>
      </c>
      <c r="J45" s="31">
        <v>0.02</v>
      </c>
      <c r="K45" s="31">
        <v>0.02</v>
      </c>
      <c r="L45" s="31">
        <v>0.02</v>
      </c>
      <c r="M45" s="31">
        <v>0.02</v>
      </c>
      <c r="N45" s="31">
        <v>0.02</v>
      </c>
      <c r="O45" s="31">
        <v>0.02</v>
      </c>
    </row>
    <row r="46" spans="1:15">
      <c r="D46" s="13"/>
      <c r="E46" s="13"/>
      <c r="F46" s="13"/>
      <c r="G46" s="13"/>
      <c r="H46" s="13"/>
      <c r="I46" s="13"/>
      <c r="J46" s="13"/>
    </row>
    <row r="47" spans="1:15">
      <c r="A47" s="4" t="s">
        <v>24</v>
      </c>
    </row>
    <row r="48" spans="1:15">
      <c r="A48" s="1" t="s">
        <v>123</v>
      </c>
      <c r="B48" s="33" t="s">
        <v>25</v>
      </c>
      <c r="C48" s="1" t="s">
        <v>19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</row>
    <row r="49" spans="1:15">
      <c r="A49" s="6" t="s">
        <v>26</v>
      </c>
      <c r="B49" s="1" t="s">
        <v>27</v>
      </c>
      <c r="C49" s="1" t="s">
        <v>28</v>
      </c>
      <c r="D49" s="34">
        <v>2.5</v>
      </c>
      <c r="E49" s="34">
        <v>2.5</v>
      </c>
      <c r="F49" s="34">
        <v>2.5</v>
      </c>
      <c r="G49" s="34">
        <v>2.5</v>
      </c>
      <c r="H49" s="34">
        <v>2.5</v>
      </c>
      <c r="I49" s="34">
        <v>2.5</v>
      </c>
      <c r="J49" s="34">
        <v>2.5</v>
      </c>
      <c r="K49" s="34">
        <v>2.5</v>
      </c>
      <c r="L49" s="34">
        <v>2.5</v>
      </c>
      <c r="M49" s="34">
        <v>2.5</v>
      </c>
      <c r="N49" s="34">
        <v>2.5</v>
      </c>
      <c r="O49" s="34">
        <v>2.5</v>
      </c>
    </row>
    <row r="50" spans="1:15">
      <c r="A50" s="1" t="s">
        <v>124</v>
      </c>
      <c r="B50" s="35" t="s">
        <v>125</v>
      </c>
      <c r="C50" s="35" t="s">
        <v>126</v>
      </c>
      <c r="D50" s="34">
        <v>13.95</v>
      </c>
      <c r="E50" s="34">
        <v>13.95</v>
      </c>
      <c r="F50" s="34">
        <v>13.95</v>
      </c>
      <c r="G50" s="34">
        <v>13.95</v>
      </c>
      <c r="H50" s="34">
        <v>13.95</v>
      </c>
      <c r="I50" s="34">
        <v>13.95</v>
      </c>
      <c r="J50" s="34">
        <v>13.95</v>
      </c>
      <c r="K50" s="34">
        <v>13.95</v>
      </c>
      <c r="L50" s="34">
        <v>13.95</v>
      </c>
      <c r="M50" s="34">
        <v>13.95</v>
      </c>
      <c r="N50" s="34">
        <v>13.95</v>
      </c>
      <c r="O50" s="34">
        <v>13.95</v>
      </c>
    </row>
    <row r="51" spans="1:15">
      <c r="A51" s="1" t="s">
        <v>127</v>
      </c>
      <c r="B51" s="36" t="s">
        <v>128</v>
      </c>
      <c r="C51" s="35" t="s">
        <v>129</v>
      </c>
      <c r="D51" s="37">
        <v>0.9</v>
      </c>
      <c r="E51" s="37">
        <v>0.9</v>
      </c>
      <c r="F51" s="37">
        <v>0.9</v>
      </c>
      <c r="G51" s="37">
        <v>0.9</v>
      </c>
      <c r="H51" s="37">
        <v>0.9</v>
      </c>
      <c r="I51" s="37">
        <v>0.9</v>
      </c>
      <c r="J51" s="37">
        <v>0.9</v>
      </c>
      <c r="K51" s="37">
        <v>0.9</v>
      </c>
      <c r="L51" s="37">
        <v>0.9</v>
      </c>
      <c r="M51" s="37">
        <v>0.9</v>
      </c>
      <c r="N51" s="37">
        <v>0.9</v>
      </c>
      <c r="O51" s="37">
        <v>0.9</v>
      </c>
    </row>
    <row r="53" spans="1:15">
      <c r="A53" s="4" t="s">
        <v>29</v>
      </c>
    </row>
    <row r="54" spans="1:15">
      <c r="A54" s="1" t="s">
        <v>12</v>
      </c>
      <c r="B54" s="1" t="s">
        <v>30</v>
      </c>
      <c r="C54" s="1" t="s">
        <v>31</v>
      </c>
      <c r="D54" s="38">
        <v>0.02</v>
      </c>
      <c r="E54" s="38">
        <v>0.02</v>
      </c>
      <c r="F54" s="38">
        <v>0.02</v>
      </c>
      <c r="G54" s="38">
        <v>0.02</v>
      </c>
      <c r="H54" s="38">
        <v>0.02</v>
      </c>
      <c r="I54" s="38">
        <v>0.02</v>
      </c>
      <c r="J54" s="38">
        <v>0.02</v>
      </c>
      <c r="K54" s="38">
        <v>0.02</v>
      </c>
      <c r="L54" s="38">
        <v>0.02</v>
      </c>
      <c r="M54" s="38">
        <v>0.02</v>
      </c>
      <c r="N54" s="38">
        <v>0.02</v>
      </c>
      <c r="O54" s="38">
        <v>0.02</v>
      </c>
    </row>
  </sheetData>
  <mergeCells count="1">
    <mergeCell ref="D1:O1"/>
  </mergeCells>
  <pageMargins left="0.7" right="0.7" top="0.75" bottom="0.75" header="0.3" footer="0.3"/>
  <pageSetup paperSize="9" scale="48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62722-4DBE-6548-AD91-EDBC0B4C9E3F}">
  <sheetPr>
    <pageSetUpPr fitToPage="1"/>
  </sheetPr>
  <dimension ref="A1:O54"/>
  <sheetViews>
    <sheetView zoomScale="84" workbookViewId="0">
      <selection activeCell="A2" sqref="A2:XFD2"/>
    </sheetView>
  </sheetViews>
  <sheetFormatPr defaultColWidth="10.875" defaultRowHeight="15.75"/>
  <cols>
    <col min="1" max="1" width="58.875" style="1" customWidth="1"/>
    <col min="2" max="2" width="21.875" style="1" customWidth="1"/>
    <col min="3" max="3" width="18.875" style="1" customWidth="1"/>
    <col min="4" max="15" width="12.875" style="1" customWidth="1"/>
    <col min="16" max="16384" width="10.875" style="1"/>
  </cols>
  <sheetData>
    <row r="1" spans="1:15">
      <c r="A1" s="14" t="s">
        <v>49</v>
      </c>
      <c r="D1" s="57" t="s">
        <v>149</v>
      </c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>
      <c r="A2" s="44"/>
      <c r="B2" s="44"/>
      <c r="C2" s="44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>
      <c r="A3" s="1" t="s">
        <v>1</v>
      </c>
      <c r="B3" s="1" t="s">
        <v>0</v>
      </c>
      <c r="C3" s="1" t="s">
        <v>2</v>
      </c>
      <c r="D3" s="2" t="s">
        <v>136</v>
      </c>
      <c r="E3" s="2" t="s">
        <v>136</v>
      </c>
      <c r="F3" s="2" t="s">
        <v>136</v>
      </c>
      <c r="G3" s="2" t="s">
        <v>136</v>
      </c>
      <c r="H3" s="2" t="s">
        <v>136</v>
      </c>
      <c r="I3" s="2" t="s">
        <v>136</v>
      </c>
      <c r="J3" s="2" t="s">
        <v>136</v>
      </c>
      <c r="K3" s="2" t="s">
        <v>136</v>
      </c>
      <c r="L3" s="2" t="s">
        <v>136</v>
      </c>
      <c r="M3" s="2" t="s">
        <v>136</v>
      </c>
      <c r="N3" s="2" t="s">
        <v>136</v>
      </c>
      <c r="O3" s="2" t="s">
        <v>136</v>
      </c>
    </row>
    <row r="4" spans="1:15">
      <c r="A4" s="1" t="s">
        <v>132</v>
      </c>
      <c r="B4" s="1" t="s">
        <v>0</v>
      </c>
      <c r="C4" s="1" t="s">
        <v>0</v>
      </c>
      <c r="D4" s="3" t="s">
        <v>148</v>
      </c>
      <c r="E4" s="3" t="s">
        <v>148</v>
      </c>
      <c r="F4" s="3" t="s">
        <v>148</v>
      </c>
      <c r="G4" s="3" t="s">
        <v>148</v>
      </c>
      <c r="H4" s="3" t="s">
        <v>148</v>
      </c>
      <c r="I4" s="3" t="s">
        <v>148</v>
      </c>
      <c r="J4" s="3" t="s">
        <v>148</v>
      </c>
      <c r="K4" s="3" t="s">
        <v>148</v>
      </c>
      <c r="L4" s="3" t="s">
        <v>148</v>
      </c>
      <c r="M4" s="3" t="s">
        <v>148</v>
      </c>
      <c r="N4" s="3" t="s">
        <v>148</v>
      </c>
      <c r="O4" s="3" t="s">
        <v>148</v>
      </c>
    </row>
    <row r="5" spans="1:15">
      <c r="A5" s="1" t="s">
        <v>51</v>
      </c>
      <c r="B5" s="1" t="s">
        <v>0</v>
      </c>
      <c r="C5" s="1" t="s">
        <v>52</v>
      </c>
      <c r="D5" s="3" t="s">
        <v>53</v>
      </c>
      <c r="E5" s="2" t="s">
        <v>54</v>
      </c>
      <c r="F5" s="2" t="s">
        <v>55</v>
      </c>
      <c r="G5" s="2" t="s">
        <v>56</v>
      </c>
      <c r="H5" s="2" t="s">
        <v>57</v>
      </c>
      <c r="I5" s="2" t="s">
        <v>58</v>
      </c>
      <c r="J5" s="2" t="s">
        <v>59</v>
      </c>
      <c r="K5" s="2" t="s">
        <v>60</v>
      </c>
      <c r="L5" s="2" t="s">
        <v>61</v>
      </c>
      <c r="M5" s="2" t="s">
        <v>62</v>
      </c>
      <c r="N5" s="2" t="s">
        <v>63</v>
      </c>
      <c r="O5" s="2" t="s">
        <v>64</v>
      </c>
    </row>
    <row r="6" spans="1:15"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>
      <c r="A7" s="4" t="s">
        <v>3</v>
      </c>
    </row>
    <row r="8" spans="1:15">
      <c r="A8" s="1" t="s">
        <v>4</v>
      </c>
      <c r="B8" s="1" t="s">
        <v>5</v>
      </c>
      <c r="C8" s="1" t="s">
        <v>2</v>
      </c>
      <c r="D8" s="16">
        <v>400</v>
      </c>
      <c r="E8" s="16">
        <v>400</v>
      </c>
      <c r="F8" s="16">
        <v>400</v>
      </c>
      <c r="G8" s="16">
        <v>400</v>
      </c>
      <c r="H8" s="16">
        <v>400</v>
      </c>
      <c r="I8" s="16">
        <v>400</v>
      </c>
      <c r="J8" s="16">
        <v>400</v>
      </c>
      <c r="K8" s="16">
        <v>400</v>
      </c>
      <c r="L8" s="16">
        <v>400</v>
      </c>
      <c r="M8" s="16">
        <v>400</v>
      </c>
      <c r="N8" s="16">
        <v>400</v>
      </c>
      <c r="O8" s="16">
        <v>400</v>
      </c>
    </row>
    <row r="9" spans="1:15">
      <c r="A9" s="1" t="s">
        <v>32</v>
      </c>
      <c r="B9" s="1" t="s">
        <v>6</v>
      </c>
      <c r="C9" s="1" t="s">
        <v>7</v>
      </c>
      <c r="D9" s="16">
        <v>8000</v>
      </c>
      <c r="E9" s="16">
        <v>8000</v>
      </c>
      <c r="F9" s="16">
        <v>8000</v>
      </c>
      <c r="G9" s="16">
        <v>8000</v>
      </c>
      <c r="H9" s="16">
        <v>8000</v>
      </c>
      <c r="I9" s="16">
        <v>8000</v>
      </c>
      <c r="J9" s="16">
        <v>8000</v>
      </c>
      <c r="K9" s="16">
        <v>8000</v>
      </c>
      <c r="L9" s="16">
        <v>8000</v>
      </c>
      <c r="M9" s="16">
        <v>8000</v>
      </c>
      <c r="N9" s="16">
        <v>8000</v>
      </c>
      <c r="O9" s="16">
        <v>8000</v>
      </c>
    </row>
    <row r="10" spans="1:15">
      <c r="A10" s="6" t="s">
        <v>65</v>
      </c>
      <c r="B10" s="1" t="s">
        <v>66</v>
      </c>
      <c r="C10" s="1" t="s">
        <v>67</v>
      </c>
      <c r="D10" s="17">
        <v>0.32</v>
      </c>
      <c r="E10" s="17">
        <v>0.32</v>
      </c>
      <c r="F10" s="17">
        <v>0.32</v>
      </c>
      <c r="G10" s="17">
        <v>0.32</v>
      </c>
      <c r="H10" s="17">
        <v>0.32</v>
      </c>
      <c r="I10" s="17">
        <v>0.32</v>
      </c>
      <c r="J10" s="17">
        <v>0.32</v>
      </c>
      <c r="K10" s="17">
        <v>0.32</v>
      </c>
      <c r="L10" s="17">
        <v>0.32</v>
      </c>
      <c r="M10" s="17">
        <v>0.32</v>
      </c>
      <c r="N10" s="17">
        <v>0.32</v>
      </c>
      <c r="O10" s="17">
        <v>0.32</v>
      </c>
    </row>
    <row r="11" spans="1:15">
      <c r="A11" s="18" t="s">
        <v>68</v>
      </c>
      <c r="B11" s="19" t="s">
        <v>69</v>
      </c>
      <c r="C11" s="1" t="s">
        <v>67</v>
      </c>
      <c r="D11" s="12">
        <v>0.42</v>
      </c>
      <c r="E11" s="12">
        <v>0.42</v>
      </c>
      <c r="F11" s="12">
        <v>0.42</v>
      </c>
      <c r="G11" s="12">
        <v>0.42</v>
      </c>
      <c r="H11" s="12">
        <v>0.42</v>
      </c>
      <c r="I11" s="12">
        <v>0.42</v>
      </c>
      <c r="J11" s="12">
        <v>0.42</v>
      </c>
      <c r="K11" s="12">
        <v>0.42</v>
      </c>
      <c r="L11" s="12">
        <v>0.42</v>
      </c>
      <c r="M11" s="12">
        <v>0.42</v>
      </c>
      <c r="N11" s="12">
        <v>0.42</v>
      </c>
      <c r="O11" s="12">
        <v>0.42</v>
      </c>
    </row>
    <row r="12" spans="1:15">
      <c r="A12" s="18" t="s">
        <v>70</v>
      </c>
      <c r="B12" s="6" t="s">
        <v>0</v>
      </c>
      <c r="C12" s="1" t="s">
        <v>0</v>
      </c>
      <c r="D12" s="20" t="s">
        <v>150</v>
      </c>
      <c r="E12" s="20" t="s">
        <v>150</v>
      </c>
      <c r="F12" s="20" t="s">
        <v>150</v>
      </c>
      <c r="G12" s="20" t="s">
        <v>150</v>
      </c>
      <c r="H12" s="20" t="s">
        <v>150</v>
      </c>
      <c r="I12" s="20" t="s">
        <v>150</v>
      </c>
      <c r="J12" s="20" t="s">
        <v>150</v>
      </c>
      <c r="K12" s="20" t="s">
        <v>150</v>
      </c>
      <c r="L12" s="20" t="s">
        <v>150</v>
      </c>
      <c r="M12" s="20" t="s">
        <v>150</v>
      </c>
      <c r="N12" s="20" t="s">
        <v>150</v>
      </c>
      <c r="O12" s="20" t="s">
        <v>150</v>
      </c>
    </row>
    <row r="13" spans="1:15">
      <c r="A13" s="18" t="s">
        <v>71</v>
      </c>
      <c r="B13" s="6" t="s">
        <v>72</v>
      </c>
      <c r="C13" s="1" t="s">
        <v>19</v>
      </c>
      <c r="D13" s="12">
        <v>0.91800000000000004</v>
      </c>
      <c r="E13" s="12">
        <v>0.91800000000000004</v>
      </c>
      <c r="F13" s="12">
        <v>0.91800000000000004</v>
      </c>
      <c r="G13" s="12">
        <v>0.91800000000000004</v>
      </c>
      <c r="H13" s="12">
        <v>0.91800000000000004</v>
      </c>
      <c r="I13" s="12">
        <v>0.91800000000000004</v>
      </c>
      <c r="J13" s="12">
        <v>0.91800000000000004</v>
      </c>
      <c r="K13" s="12">
        <v>0.91800000000000004</v>
      </c>
      <c r="L13" s="12">
        <v>0.91800000000000004</v>
      </c>
      <c r="M13" s="12">
        <v>0.91800000000000004</v>
      </c>
      <c r="N13" s="12">
        <v>0.91800000000000004</v>
      </c>
      <c r="O13" s="12">
        <v>0.91800000000000004</v>
      </c>
    </row>
    <row r="14" spans="1:15">
      <c r="A14" s="18" t="s">
        <v>73</v>
      </c>
      <c r="B14" s="21" t="s">
        <v>74</v>
      </c>
      <c r="C14" s="1" t="s">
        <v>67</v>
      </c>
      <c r="D14" s="12">
        <f t="shared" ref="D14:O14" si="0">D13*D11</f>
        <v>0.38556000000000001</v>
      </c>
      <c r="E14" s="12">
        <f t="shared" si="0"/>
        <v>0.38556000000000001</v>
      </c>
      <c r="F14" s="12">
        <f t="shared" si="0"/>
        <v>0.38556000000000001</v>
      </c>
      <c r="G14" s="12">
        <f t="shared" si="0"/>
        <v>0.38556000000000001</v>
      </c>
      <c r="H14" s="12">
        <f t="shared" si="0"/>
        <v>0.38556000000000001</v>
      </c>
      <c r="I14" s="12">
        <f t="shared" si="0"/>
        <v>0.38556000000000001</v>
      </c>
      <c r="J14" s="12">
        <f t="shared" si="0"/>
        <v>0.38556000000000001</v>
      </c>
      <c r="K14" s="12">
        <f t="shared" si="0"/>
        <v>0.38556000000000001</v>
      </c>
      <c r="L14" s="12">
        <f t="shared" si="0"/>
        <v>0.38556000000000001</v>
      </c>
      <c r="M14" s="12">
        <f t="shared" si="0"/>
        <v>0.38556000000000001</v>
      </c>
      <c r="N14" s="12">
        <f t="shared" si="0"/>
        <v>0.38556000000000001</v>
      </c>
      <c r="O14" s="12">
        <f t="shared" si="0"/>
        <v>0.38556000000000001</v>
      </c>
    </row>
    <row r="15" spans="1:15">
      <c r="A15" s="18" t="s">
        <v>68</v>
      </c>
      <c r="B15" s="21" t="s">
        <v>75</v>
      </c>
      <c r="C15" s="1" t="s">
        <v>76</v>
      </c>
      <c r="D15" s="12">
        <v>0.8</v>
      </c>
      <c r="E15" s="12">
        <v>0.8</v>
      </c>
      <c r="F15" s="12">
        <v>0.8</v>
      </c>
      <c r="G15" s="12">
        <v>0.8</v>
      </c>
      <c r="H15" s="12">
        <v>0.8</v>
      </c>
      <c r="I15" s="12">
        <v>0.8</v>
      </c>
      <c r="J15" s="12">
        <v>0.8</v>
      </c>
      <c r="K15" s="12">
        <v>0.8</v>
      </c>
      <c r="L15" s="12">
        <v>0.8</v>
      </c>
      <c r="M15" s="12">
        <v>0.8</v>
      </c>
      <c r="N15" s="12">
        <v>0.8</v>
      </c>
      <c r="O15" s="12">
        <v>0.8</v>
      </c>
    </row>
    <row r="16" spans="1:15">
      <c r="A16" s="22" t="s">
        <v>77</v>
      </c>
      <c r="B16" s="4" t="s">
        <v>78</v>
      </c>
      <c r="C16" s="4" t="s">
        <v>19</v>
      </c>
      <c r="D16" s="17">
        <v>0.15</v>
      </c>
      <c r="E16" s="17">
        <v>0.15</v>
      </c>
      <c r="F16" s="17">
        <v>0.15</v>
      </c>
      <c r="G16" s="17">
        <v>0.15</v>
      </c>
      <c r="H16" s="17">
        <v>0.15</v>
      </c>
      <c r="I16" s="17">
        <v>0.15</v>
      </c>
      <c r="J16" s="17">
        <v>0.15</v>
      </c>
      <c r="K16" s="17">
        <v>0.15</v>
      </c>
      <c r="L16" s="17">
        <v>0.15</v>
      </c>
      <c r="M16" s="17">
        <v>0.15</v>
      </c>
      <c r="N16" s="17">
        <v>0.15</v>
      </c>
      <c r="O16" s="17">
        <v>0.15</v>
      </c>
    </row>
    <row r="17" spans="1:15">
      <c r="A17" s="18" t="s">
        <v>79</v>
      </c>
      <c r="B17" s="19" t="s">
        <v>80</v>
      </c>
      <c r="C17" s="1" t="s">
        <v>76</v>
      </c>
      <c r="D17" s="12">
        <f>D15*(1/(1-D16)-(D10/D14))</f>
        <v>0.2772071791679635</v>
      </c>
      <c r="E17" s="12">
        <f t="shared" ref="E17:O17" si="1">E15*(1/(1-E16)-(E10/E14))</f>
        <v>0.2772071791679635</v>
      </c>
      <c r="F17" s="12">
        <f t="shared" si="1"/>
        <v>0.2772071791679635</v>
      </c>
      <c r="G17" s="12">
        <f t="shared" si="1"/>
        <v>0.2772071791679635</v>
      </c>
      <c r="H17" s="12">
        <f t="shared" si="1"/>
        <v>0.2772071791679635</v>
      </c>
      <c r="I17" s="12">
        <f t="shared" si="1"/>
        <v>0.2772071791679635</v>
      </c>
      <c r="J17" s="12">
        <f t="shared" si="1"/>
        <v>0.2772071791679635</v>
      </c>
      <c r="K17" s="12">
        <f t="shared" si="1"/>
        <v>0.2772071791679635</v>
      </c>
      <c r="L17" s="12">
        <f t="shared" si="1"/>
        <v>0.2772071791679635</v>
      </c>
      <c r="M17" s="12">
        <f t="shared" si="1"/>
        <v>0.2772071791679635</v>
      </c>
      <c r="N17" s="12">
        <f t="shared" si="1"/>
        <v>0.2772071791679635</v>
      </c>
      <c r="O17" s="12">
        <f t="shared" si="1"/>
        <v>0.2772071791679635</v>
      </c>
    </row>
    <row r="18" spans="1:15">
      <c r="A18" s="6" t="s">
        <v>81</v>
      </c>
      <c r="B18" s="1" t="s">
        <v>82</v>
      </c>
      <c r="C18" s="1" t="s">
        <v>76</v>
      </c>
      <c r="D18" s="12">
        <f>D17</f>
        <v>0.2772071791679635</v>
      </c>
      <c r="E18" s="12">
        <f t="shared" ref="E18:O18" si="2">E17</f>
        <v>0.2772071791679635</v>
      </c>
      <c r="F18" s="12">
        <f t="shared" si="2"/>
        <v>0.2772071791679635</v>
      </c>
      <c r="G18" s="12">
        <f t="shared" si="2"/>
        <v>0.2772071791679635</v>
      </c>
      <c r="H18" s="12">
        <f t="shared" si="2"/>
        <v>0.2772071791679635</v>
      </c>
      <c r="I18" s="12">
        <f t="shared" si="2"/>
        <v>0.2772071791679635</v>
      </c>
      <c r="J18" s="12">
        <f t="shared" si="2"/>
        <v>0.2772071791679635</v>
      </c>
      <c r="K18" s="12">
        <f t="shared" si="2"/>
        <v>0.2772071791679635</v>
      </c>
      <c r="L18" s="12">
        <f t="shared" si="2"/>
        <v>0.2772071791679635</v>
      </c>
      <c r="M18" s="12">
        <f t="shared" si="2"/>
        <v>0.2772071791679635</v>
      </c>
      <c r="N18" s="12">
        <f t="shared" si="2"/>
        <v>0.2772071791679635</v>
      </c>
      <c r="O18" s="12">
        <f t="shared" si="2"/>
        <v>0.2772071791679635</v>
      </c>
    </row>
    <row r="19" spans="1:15">
      <c r="A19" s="6" t="s">
        <v>83</v>
      </c>
      <c r="B19" s="1" t="s">
        <v>84</v>
      </c>
      <c r="C19" s="1" t="s">
        <v>85</v>
      </c>
      <c r="D19" s="23">
        <v>150</v>
      </c>
      <c r="E19" s="23">
        <v>150</v>
      </c>
      <c r="F19" s="23">
        <v>150</v>
      </c>
      <c r="G19" s="23">
        <v>150</v>
      </c>
      <c r="H19" s="23">
        <v>150</v>
      </c>
      <c r="I19" s="23">
        <v>150</v>
      </c>
      <c r="J19" s="23">
        <v>150</v>
      </c>
      <c r="K19" s="23">
        <v>150</v>
      </c>
      <c r="L19" s="23">
        <v>150</v>
      </c>
      <c r="M19" s="23">
        <v>150</v>
      </c>
      <c r="N19" s="23">
        <v>150</v>
      </c>
      <c r="O19" s="23">
        <v>150</v>
      </c>
    </row>
    <row r="20" spans="1:15">
      <c r="A20" s="6" t="s">
        <v>86</v>
      </c>
      <c r="B20" s="1" t="s">
        <v>87</v>
      </c>
      <c r="C20" s="1" t="s">
        <v>88</v>
      </c>
      <c r="D20" s="23">
        <v>20</v>
      </c>
      <c r="E20" s="23">
        <v>20</v>
      </c>
      <c r="F20" s="23">
        <v>20</v>
      </c>
      <c r="G20" s="23">
        <v>20</v>
      </c>
      <c r="H20" s="23">
        <v>20</v>
      </c>
      <c r="I20" s="23">
        <v>20</v>
      </c>
      <c r="J20" s="23">
        <v>20</v>
      </c>
      <c r="K20" s="23">
        <v>20</v>
      </c>
      <c r="L20" s="23">
        <v>20</v>
      </c>
      <c r="M20" s="23">
        <v>20</v>
      </c>
      <c r="N20" s="23">
        <v>20</v>
      </c>
      <c r="O20" s="23">
        <v>20</v>
      </c>
    </row>
    <row r="21" spans="1:15">
      <c r="A21" s="22" t="s">
        <v>89</v>
      </c>
      <c r="B21" s="22" t="s">
        <v>90</v>
      </c>
      <c r="C21" s="1" t="s">
        <v>0</v>
      </c>
      <c r="D21" s="24">
        <f t="shared" ref="D21:O21" si="3">1+(279/456)*(D$18/D$10)-(D$20/D$10)/456</f>
        <v>1.3929605467918162</v>
      </c>
      <c r="E21" s="24">
        <f t="shared" si="3"/>
        <v>1.3929605467918162</v>
      </c>
      <c r="F21" s="24">
        <f t="shared" si="3"/>
        <v>1.3929605467918162</v>
      </c>
      <c r="G21" s="24">
        <f t="shared" si="3"/>
        <v>1.3929605467918162</v>
      </c>
      <c r="H21" s="24">
        <f t="shared" si="3"/>
        <v>1.3929605467918162</v>
      </c>
      <c r="I21" s="24">
        <f t="shared" si="3"/>
        <v>1.3929605467918162</v>
      </c>
      <c r="J21" s="24">
        <f t="shared" si="3"/>
        <v>1.3929605467918162</v>
      </c>
      <c r="K21" s="24">
        <f t="shared" si="3"/>
        <v>1.3929605467918162</v>
      </c>
      <c r="L21" s="24">
        <f t="shared" si="3"/>
        <v>1.3929605467918162</v>
      </c>
      <c r="M21" s="24">
        <f t="shared" si="3"/>
        <v>1.3929605467918162</v>
      </c>
      <c r="N21" s="24">
        <f t="shared" si="3"/>
        <v>1.3929605467918162</v>
      </c>
      <c r="O21" s="24">
        <f t="shared" si="3"/>
        <v>1.3929605467918162</v>
      </c>
    </row>
    <row r="22" spans="1:15">
      <c r="A22" s="22" t="s">
        <v>91</v>
      </c>
      <c r="B22" s="22" t="s">
        <v>92</v>
      </c>
      <c r="C22" s="1" t="s">
        <v>0</v>
      </c>
      <c r="D22" s="24">
        <f t="shared" ref="D22:O22" si="4">1+(340/456)*(D$18/D$10)-(D$20/D$10)/456</f>
        <v>1.5088434821621957</v>
      </c>
      <c r="E22" s="24">
        <f t="shared" si="4"/>
        <v>1.5088434821621957</v>
      </c>
      <c r="F22" s="24">
        <f t="shared" si="4"/>
        <v>1.5088434821621957</v>
      </c>
      <c r="G22" s="24">
        <f t="shared" si="4"/>
        <v>1.5088434821621957</v>
      </c>
      <c r="H22" s="24">
        <f t="shared" si="4"/>
        <v>1.5088434821621957</v>
      </c>
      <c r="I22" s="24">
        <f t="shared" si="4"/>
        <v>1.5088434821621957</v>
      </c>
      <c r="J22" s="24">
        <f t="shared" si="4"/>
        <v>1.5088434821621957</v>
      </c>
      <c r="K22" s="24">
        <f t="shared" si="4"/>
        <v>1.5088434821621957</v>
      </c>
      <c r="L22" s="24">
        <f t="shared" si="4"/>
        <v>1.5088434821621957</v>
      </c>
      <c r="M22" s="24">
        <f t="shared" si="4"/>
        <v>1.5088434821621957</v>
      </c>
      <c r="N22" s="24">
        <f t="shared" si="4"/>
        <v>1.5088434821621957</v>
      </c>
      <c r="O22" s="24">
        <f t="shared" si="4"/>
        <v>1.5088434821621957</v>
      </c>
    </row>
    <row r="23" spans="1:15">
      <c r="A23" s="39" t="s">
        <v>93</v>
      </c>
      <c r="B23" s="1" t="s">
        <v>94</v>
      </c>
      <c r="D23" s="25">
        <f t="shared" ref="D23:O23" si="5">(MAX(150,D19)/(273.15+MAX(150,D19)))</f>
        <v>0.35448422545196739</v>
      </c>
      <c r="E23" s="25">
        <f t="shared" si="5"/>
        <v>0.35448422545196739</v>
      </c>
      <c r="F23" s="25">
        <f t="shared" si="5"/>
        <v>0.35448422545196739</v>
      </c>
      <c r="G23" s="25">
        <f t="shared" si="5"/>
        <v>0.35448422545196739</v>
      </c>
      <c r="H23" s="25">
        <f t="shared" si="5"/>
        <v>0.35448422545196739</v>
      </c>
      <c r="I23" s="25">
        <f t="shared" si="5"/>
        <v>0.35448422545196739</v>
      </c>
      <c r="J23" s="25">
        <f t="shared" si="5"/>
        <v>0.35448422545196739</v>
      </c>
      <c r="K23" s="25">
        <f t="shared" si="5"/>
        <v>0.35448422545196739</v>
      </c>
      <c r="L23" s="25">
        <f t="shared" si="5"/>
        <v>0.35448422545196739</v>
      </c>
      <c r="M23" s="25">
        <f t="shared" si="5"/>
        <v>0.35448422545196739</v>
      </c>
      <c r="N23" s="25">
        <f t="shared" si="5"/>
        <v>0.35448422545196739</v>
      </c>
      <c r="O23" s="25">
        <f t="shared" si="5"/>
        <v>0.35448422545196739</v>
      </c>
    </row>
    <row r="24" spans="1:15">
      <c r="A24" s="1" t="s">
        <v>95</v>
      </c>
      <c r="B24" s="1" t="s">
        <v>96</v>
      </c>
      <c r="D24" s="25">
        <v>1</v>
      </c>
      <c r="E24" s="25">
        <v>2</v>
      </c>
      <c r="F24" s="25">
        <v>3</v>
      </c>
      <c r="G24" s="25">
        <v>4</v>
      </c>
      <c r="H24" s="25">
        <v>5</v>
      </c>
      <c r="I24" s="25">
        <v>6</v>
      </c>
      <c r="J24" s="25">
        <v>7</v>
      </c>
      <c r="K24" s="25">
        <v>8</v>
      </c>
      <c r="L24" s="25">
        <v>9</v>
      </c>
      <c r="M24" s="25">
        <v>10</v>
      </c>
      <c r="N24" s="25">
        <v>11</v>
      </c>
      <c r="O24" s="25">
        <v>12</v>
      </c>
    </row>
    <row r="25" spans="1:15">
      <c r="A25" s="39" t="s">
        <v>97</v>
      </c>
      <c r="B25" s="1" t="s">
        <v>98</v>
      </c>
      <c r="C25" s="1" t="s">
        <v>99</v>
      </c>
      <c r="D25" s="26">
        <f>(D20/D10)*(D24*D10/(D24*D10+D23*D18))</f>
        <v>47.816510201744045</v>
      </c>
      <c r="E25" s="26">
        <f t="shared" ref="E25:O25" si="6">(E20/E10)*(E24*E10/(E24*E10+E23*E18))</f>
        <v>54.181044743776816</v>
      </c>
      <c r="F25" s="26">
        <f t="shared" si="6"/>
        <v>56.696543454052978</v>
      </c>
      <c r="G25" s="26">
        <f t="shared" si="6"/>
        <v>58.043965991599677</v>
      </c>
      <c r="H25" s="26">
        <f t="shared" si="6"/>
        <v>58.883605507369502</v>
      </c>
      <c r="I25" s="26">
        <f t="shared" si="6"/>
        <v>59.45699200991087</v>
      </c>
      <c r="J25" s="26">
        <f t="shared" si="6"/>
        <v>59.87343852839318</v>
      </c>
      <c r="K25" s="26">
        <f t="shared" si="6"/>
        <v>60.189622012731618</v>
      </c>
      <c r="L25" s="26">
        <f t="shared" si="6"/>
        <v>60.437860773850723</v>
      </c>
      <c r="M25" s="26">
        <f t="shared" si="6"/>
        <v>60.637930943436309</v>
      </c>
      <c r="N25" s="26">
        <f t="shared" si="6"/>
        <v>60.802612635869004</v>
      </c>
      <c r="O25" s="26">
        <f t="shared" si="6"/>
        <v>60.940532221677664</v>
      </c>
    </row>
    <row r="26" spans="1:15">
      <c r="A26" s="39" t="s">
        <v>100</v>
      </c>
      <c r="B26" s="1" t="s">
        <v>101</v>
      </c>
      <c r="C26" s="1" t="s">
        <v>102</v>
      </c>
      <c r="D26" s="26">
        <f>(D20/D18)*(D23*D18/(D24*D10+D23*D18))</f>
        <v>16.950198582681335</v>
      </c>
      <c r="E26" s="26">
        <f t="shared" ref="E26:O26" si="7">(E20/E18)*(E23*E18/(E24*E10+E23*E18))</f>
        <v>9.6031628400880571</v>
      </c>
      <c r="F26" s="26">
        <f t="shared" si="7"/>
        <v>6.6993434307045945</v>
      </c>
      <c r="G26" s="26">
        <f t="shared" si="7"/>
        <v>5.1439175816731373</v>
      </c>
      <c r="H26" s="26">
        <f t="shared" si="7"/>
        <v>4.1746618580198156</v>
      </c>
      <c r="I26" s="26">
        <f t="shared" si="7"/>
        <v>3.5127609600561782</v>
      </c>
      <c r="J26" s="26">
        <f t="shared" si="7"/>
        <v>3.0320270688404909</v>
      </c>
      <c r="K26" s="26">
        <f t="shared" si="7"/>
        <v>2.6670339424287319</v>
      </c>
      <c r="L26" s="26">
        <f t="shared" si="7"/>
        <v>2.3804742515991464</v>
      </c>
      <c r="M26" s="26">
        <f t="shared" si="7"/>
        <v>2.1495189983493908</v>
      </c>
      <c r="N26" s="26">
        <f t="shared" si="7"/>
        <v>1.9594151859710938</v>
      </c>
      <c r="O26" s="26">
        <f t="shared" si="7"/>
        <v>1.8002047802693391</v>
      </c>
    </row>
    <row r="27" spans="1:15">
      <c r="A27" s="1" t="s">
        <v>103</v>
      </c>
      <c r="B27" s="1" t="s">
        <v>104</v>
      </c>
      <c r="C27" s="1" t="s">
        <v>99</v>
      </c>
      <c r="D27" s="27">
        <f>183*3.6</f>
        <v>658.80000000000007</v>
      </c>
      <c r="E27" s="27">
        <f t="shared" ref="E27:O27" si="8">183*3.6</f>
        <v>658.80000000000007</v>
      </c>
      <c r="F27" s="27">
        <f t="shared" si="8"/>
        <v>658.80000000000007</v>
      </c>
      <c r="G27" s="27">
        <f t="shared" si="8"/>
        <v>658.80000000000007</v>
      </c>
      <c r="H27" s="27">
        <f t="shared" si="8"/>
        <v>658.80000000000007</v>
      </c>
      <c r="I27" s="27">
        <f t="shared" si="8"/>
        <v>658.80000000000007</v>
      </c>
      <c r="J27" s="27">
        <f t="shared" si="8"/>
        <v>658.80000000000007</v>
      </c>
      <c r="K27" s="27">
        <f t="shared" si="8"/>
        <v>658.80000000000007</v>
      </c>
      <c r="L27" s="27">
        <f t="shared" si="8"/>
        <v>658.80000000000007</v>
      </c>
      <c r="M27" s="27">
        <f t="shared" si="8"/>
        <v>658.80000000000007</v>
      </c>
      <c r="N27" s="27">
        <f t="shared" si="8"/>
        <v>658.80000000000007</v>
      </c>
      <c r="O27" s="27">
        <f t="shared" si="8"/>
        <v>658.80000000000007</v>
      </c>
    </row>
    <row r="28" spans="1:15">
      <c r="A28" s="1" t="s">
        <v>105</v>
      </c>
      <c r="B28" s="1" t="s">
        <v>106</v>
      </c>
      <c r="C28" s="1" t="s">
        <v>102</v>
      </c>
      <c r="D28" s="1">
        <f>80*3.6</f>
        <v>288</v>
      </c>
      <c r="E28" s="1">
        <f t="shared" ref="E28:O28" si="9">80*3.6</f>
        <v>288</v>
      </c>
      <c r="F28" s="1">
        <f t="shared" si="9"/>
        <v>288</v>
      </c>
      <c r="G28" s="1">
        <f t="shared" si="9"/>
        <v>288</v>
      </c>
      <c r="H28" s="1">
        <f t="shared" si="9"/>
        <v>288</v>
      </c>
      <c r="I28" s="1">
        <f t="shared" si="9"/>
        <v>288</v>
      </c>
      <c r="J28" s="1">
        <f t="shared" si="9"/>
        <v>288</v>
      </c>
      <c r="K28" s="1">
        <f t="shared" si="9"/>
        <v>288</v>
      </c>
      <c r="L28" s="1">
        <f t="shared" si="9"/>
        <v>288</v>
      </c>
      <c r="M28" s="1">
        <f t="shared" si="9"/>
        <v>288</v>
      </c>
      <c r="N28" s="1">
        <f t="shared" si="9"/>
        <v>288</v>
      </c>
      <c r="O28" s="1">
        <f t="shared" si="9"/>
        <v>288</v>
      </c>
    </row>
    <row r="29" spans="1:15">
      <c r="A29" s="39" t="s">
        <v>107</v>
      </c>
      <c r="B29" s="1" t="s">
        <v>108</v>
      </c>
      <c r="C29" s="1" t="s">
        <v>0</v>
      </c>
      <c r="D29" s="28">
        <f>(D27-D25)/D27</f>
        <v>0.92741877625721925</v>
      </c>
      <c r="E29" s="28">
        <f t="shared" ref="E29:O30" si="10">(E27-E25)/E27</f>
        <v>0.91775797701308914</v>
      </c>
      <c r="F29" s="28">
        <f t="shared" si="10"/>
        <v>0.91393967295984679</v>
      </c>
      <c r="G29" s="28">
        <f t="shared" si="10"/>
        <v>0.91189440499150021</v>
      </c>
      <c r="H29" s="28">
        <f t="shared" si="10"/>
        <v>0.91061990663726555</v>
      </c>
      <c r="I29" s="28">
        <f t="shared" si="10"/>
        <v>0.90974955675484082</v>
      </c>
      <c r="J29" s="28">
        <f t="shared" si="10"/>
        <v>0.90911742785611238</v>
      </c>
      <c r="K29" s="28">
        <f t="shared" si="10"/>
        <v>0.90863748935529498</v>
      </c>
      <c r="L29" s="28">
        <f t="shared" si="10"/>
        <v>0.90826068492129519</v>
      </c>
      <c r="M29" s="28">
        <f t="shared" si="10"/>
        <v>0.90795699613928915</v>
      </c>
      <c r="N29" s="28">
        <f t="shared" si="10"/>
        <v>0.90770702392855351</v>
      </c>
      <c r="O29" s="28">
        <f t="shared" si="10"/>
        <v>0.90749767422331862</v>
      </c>
    </row>
    <row r="30" spans="1:15">
      <c r="A30" s="39" t="s">
        <v>109</v>
      </c>
      <c r="B30" s="1" t="s">
        <v>110</v>
      </c>
      <c r="C30" s="1" t="s">
        <v>0</v>
      </c>
      <c r="D30" s="28">
        <f>(D28-D26)/D28</f>
        <v>0.94114514381013437</v>
      </c>
      <c r="E30" s="28">
        <f t="shared" si="10"/>
        <v>0.96665568458302764</v>
      </c>
      <c r="F30" s="28">
        <f t="shared" si="10"/>
        <v>0.9767383908656091</v>
      </c>
      <c r="G30" s="28">
        <f t="shared" si="10"/>
        <v>0.98213917506363502</v>
      </c>
      <c r="H30" s="28">
        <f t="shared" si="10"/>
        <v>0.98550464632632007</v>
      </c>
      <c r="I30" s="28">
        <f t="shared" si="10"/>
        <v>0.98780291333313819</v>
      </c>
      <c r="J30" s="28">
        <f t="shared" si="10"/>
        <v>0.98947212823319275</v>
      </c>
      <c r="K30" s="28">
        <f t="shared" si="10"/>
        <v>0.99073946547767788</v>
      </c>
      <c r="L30" s="28">
        <f t="shared" si="10"/>
        <v>0.99173446440416968</v>
      </c>
      <c r="M30" s="28">
        <f t="shared" si="10"/>
        <v>0.99253639236684243</v>
      </c>
      <c r="N30" s="28">
        <f t="shared" si="10"/>
        <v>0.99319647504871156</v>
      </c>
      <c r="O30" s="28">
        <f t="shared" si="10"/>
        <v>0.99374928895739822</v>
      </c>
    </row>
    <row r="31" spans="1:15">
      <c r="A31" s="4" t="s">
        <v>111</v>
      </c>
      <c r="B31" s="4" t="s">
        <v>112</v>
      </c>
      <c r="C31" s="4" t="s">
        <v>0</v>
      </c>
      <c r="D31" s="29">
        <f>((D27*D10)+(D28*D18)-D20)/((D27*D10)+(D28*D18))</f>
        <v>0.93118910975078717</v>
      </c>
      <c r="E31" s="29">
        <f t="shared" ref="E31:O31" si="11">((E27*E10)+(E28*E18)-E20)/((E27*E10)+(E28*E18))</f>
        <v>0.93118910975078717</v>
      </c>
      <c r="F31" s="29">
        <f t="shared" si="11"/>
        <v>0.93118910975078717</v>
      </c>
      <c r="G31" s="29">
        <f t="shared" si="11"/>
        <v>0.93118910975078717</v>
      </c>
      <c r="H31" s="29">
        <f t="shared" si="11"/>
        <v>0.93118910975078717</v>
      </c>
      <c r="I31" s="29">
        <f t="shared" si="11"/>
        <v>0.93118910975078717</v>
      </c>
      <c r="J31" s="29">
        <f t="shared" si="11"/>
        <v>0.93118910975078717</v>
      </c>
      <c r="K31" s="29">
        <f t="shared" si="11"/>
        <v>0.93118910975078717</v>
      </c>
      <c r="L31" s="29">
        <f t="shared" si="11"/>
        <v>0.93118910975078717</v>
      </c>
      <c r="M31" s="29">
        <f t="shared" si="11"/>
        <v>0.93118910975078717</v>
      </c>
      <c r="N31" s="29">
        <f t="shared" si="11"/>
        <v>0.93118910975078717</v>
      </c>
      <c r="O31" s="29">
        <f t="shared" si="11"/>
        <v>0.93118910975078717</v>
      </c>
    </row>
    <row r="33" spans="1:15">
      <c r="A33" s="4" t="s">
        <v>8</v>
      </c>
    </row>
    <row r="34" spans="1:15">
      <c r="A34" s="1" t="s">
        <v>113</v>
      </c>
      <c r="B34" s="1" t="s">
        <v>9</v>
      </c>
      <c r="C34" s="1" t="s">
        <v>10</v>
      </c>
      <c r="D34" s="16">
        <v>7232</v>
      </c>
      <c r="E34" s="16">
        <v>7232</v>
      </c>
      <c r="F34" s="16">
        <v>7232</v>
      </c>
      <c r="G34" s="16">
        <v>7232</v>
      </c>
      <c r="H34" s="16">
        <v>7232</v>
      </c>
      <c r="I34" s="16">
        <v>7232</v>
      </c>
      <c r="J34" s="16">
        <v>7232</v>
      </c>
      <c r="K34" s="16">
        <v>7232</v>
      </c>
      <c r="L34" s="16">
        <v>7232</v>
      </c>
      <c r="M34" s="16">
        <v>7232</v>
      </c>
      <c r="N34" s="16">
        <v>7232</v>
      </c>
      <c r="O34" s="16">
        <v>7232</v>
      </c>
    </row>
    <row r="35" spans="1:15">
      <c r="A35" s="1" t="s">
        <v>114</v>
      </c>
      <c r="B35" s="1" t="s">
        <v>115</v>
      </c>
      <c r="C35" s="1" t="s">
        <v>52</v>
      </c>
      <c r="D35" s="17">
        <v>0</v>
      </c>
      <c r="E35" s="30">
        <v>2.5000000000000001E-2</v>
      </c>
      <c r="F35" s="30">
        <v>7.4999999999999997E-2</v>
      </c>
      <c r="G35" s="17">
        <v>0.15</v>
      </c>
      <c r="H35" s="17">
        <f t="shared" ref="H35:O35" si="12">G35+10%</f>
        <v>0.25</v>
      </c>
      <c r="I35" s="17">
        <f t="shared" si="12"/>
        <v>0.35</v>
      </c>
      <c r="J35" s="17">
        <f t="shared" si="12"/>
        <v>0.44999999999999996</v>
      </c>
      <c r="K35" s="17">
        <f t="shared" si="12"/>
        <v>0.54999999999999993</v>
      </c>
      <c r="L35" s="17">
        <f t="shared" si="12"/>
        <v>0.64999999999999991</v>
      </c>
      <c r="M35" s="17">
        <f t="shared" si="12"/>
        <v>0.74999999999999989</v>
      </c>
      <c r="N35" s="17">
        <f t="shared" si="12"/>
        <v>0.84999999999999987</v>
      </c>
      <c r="O35" s="17">
        <f t="shared" si="12"/>
        <v>0.94999999999999984</v>
      </c>
    </row>
    <row r="36" spans="1:15">
      <c r="A36" s="1" t="s">
        <v>12</v>
      </c>
      <c r="B36" s="1" t="s">
        <v>13</v>
      </c>
      <c r="C36" s="1" t="s">
        <v>11</v>
      </c>
      <c r="D36" s="31">
        <v>0.1</v>
      </c>
      <c r="E36" s="31">
        <v>0.1</v>
      </c>
      <c r="F36" s="31">
        <v>0.1</v>
      </c>
      <c r="G36" s="31">
        <v>0.1</v>
      </c>
      <c r="H36" s="31">
        <v>0.1</v>
      </c>
      <c r="I36" s="31">
        <v>0.1</v>
      </c>
      <c r="J36" s="31">
        <v>0.1</v>
      </c>
      <c r="K36" s="31">
        <v>0.1</v>
      </c>
      <c r="L36" s="31">
        <v>0.1</v>
      </c>
      <c r="M36" s="31">
        <v>0.1</v>
      </c>
      <c r="N36" s="31">
        <v>0.1</v>
      </c>
      <c r="O36" s="31">
        <v>0.1</v>
      </c>
    </row>
    <row r="37" spans="1:15">
      <c r="C37" s="1" t="s">
        <v>116</v>
      </c>
      <c r="D37" s="5">
        <f t="shared" ref="D37:O37" si="13">D36*D34</f>
        <v>723.2</v>
      </c>
      <c r="E37" s="5">
        <f t="shared" si="13"/>
        <v>723.2</v>
      </c>
      <c r="F37" s="5">
        <f t="shared" si="13"/>
        <v>723.2</v>
      </c>
      <c r="G37" s="5">
        <f t="shared" si="13"/>
        <v>723.2</v>
      </c>
      <c r="H37" s="5">
        <f t="shared" si="13"/>
        <v>723.2</v>
      </c>
      <c r="I37" s="5">
        <f t="shared" si="13"/>
        <v>723.2</v>
      </c>
      <c r="J37" s="5">
        <f t="shared" si="13"/>
        <v>723.2</v>
      </c>
      <c r="K37" s="5">
        <f t="shared" si="13"/>
        <v>723.2</v>
      </c>
      <c r="L37" s="5">
        <f t="shared" si="13"/>
        <v>723.2</v>
      </c>
      <c r="M37" s="5">
        <f t="shared" si="13"/>
        <v>723.2</v>
      </c>
      <c r="N37" s="5">
        <f t="shared" si="13"/>
        <v>723.2</v>
      </c>
      <c r="O37" s="5">
        <f t="shared" si="13"/>
        <v>723.2</v>
      </c>
    </row>
    <row r="38" spans="1:15">
      <c r="A38" s="1" t="s">
        <v>117</v>
      </c>
      <c r="B38" s="1" t="s">
        <v>118</v>
      </c>
      <c r="C38" s="1" t="s">
        <v>119</v>
      </c>
      <c r="D38" s="16">
        <v>80000</v>
      </c>
      <c r="E38" s="16">
        <v>80000</v>
      </c>
      <c r="F38" s="16">
        <v>80000</v>
      </c>
      <c r="G38" s="16">
        <v>80000</v>
      </c>
      <c r="H38" s="16">
        <v>80000</v>
      </c>
      <c r="I38" s="16">
        <v>80000</v>
      </c>
      <c r="J38" s="16">
        <v>80000</v>
      </c>
      <c r="K38" s="16">
        <v>80000</v>
      </c>
      <c r="L38" s="16">
        <v>80000</v>
      </c>
      <c r="M38" s="16">
        <v>80000</v>
      </c>
      <c r="N38" s="16">
        <v>80000</v>
      </c>
      <c r="O38" s="16">
        <v>80000</v>
      </c>
    </row>
    <row r="39" spans="1:15">
      <c r="A39" s="1" t="s">
        <v>120</v>
      </c>
      <c r="B39" s="1" t="s">
        <v>121</v>
      </c>
      <c r="C39" s="1" t="s">
        <v>10</v>
      </c>
      <c r="D39" s="16">
        <v>440</v>
      </c>
      <c r="E39" s="16">
        <v>440</v>
      </c>
      <c r="F39" s="16">
        <v>440</v>
      </c>
      <c r="G39" s="16">
        <v>440</v>
      </c>
      <c r="H39" s="16">
        <v>440</v>
      </c>
      <c r="I39" s="16">
        <v>440</v>
      </c>
      <c r="J39" s="16">
        <v>440</v>
      </c>
      <c r="K39" s="16">
        <v>440</v>
      </c>
      <c r="L39" s="16">
        <v>440</v>
      </c>
      <c r="M39" s="16">
        <v>440</v>
      </c>
      <c r="N39" s="16">
        <v>440</v>
      </c>
      <c r="O39" s="16">
        <v>440</v>
      </c>
    </row>
    <row r="40" spans="1:15"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  <row r="41" spans="1:15">
      <c r="A41" s="4" t="s">
        <v>14</v>
      </c>
    </row>
    <row r="42" spans="1:15">
      <c r="A42" s="1" t="s">
        <v>122</v>
      </c>
      <c r="B42" s="1" t="s">
        <v>15</v>
      </c>
      <c r="C42" s="1" t="s">
        <v>16</v>
      </c>
      <c r="D42" s="32">
        <v>5</v>
      </c>
      <c r="E42" s="32">
        <v>15</v>
      </c>
      <c r="F42" s="32">
        <v>15</v>
      </c>
      <c r="G42" s="32">
        <v>15</v>
      </c>
      <c r="H42" s="32">
        <v>15</v>
      </c>
      <c r="I42" s="32">
        <v>15</v>
      </c>
      <c r="J42" s="32">
        <v>15</v>
      </c>
      <c r="K42" s="32">
        <v>15</v>
      </c>
      <c r="L42" s="32">
        <v>15</v>
      </c>
      <c r="M42" s="32">
        <v>15</v>
      </c>
      <c r="N42" s="32">
        <v>15</v>
      </c>
      <c r="O42" s="32">
        <v>15</v>
      </c>
    </row>
    <row r="43" spans="1:15">
      <c r="A43" s="1" t="s">
        <v>17</v>
      </c>
      <c r="B43" s="33" t="s">
        <v>18</v>
      </c>
      <c r="C43" s="1" t="s">
        <v>19</v>
      </c>
      <c r="D43" s="31">
        <v>0.3</v>
      </c>
      <c r="E43" s="31">
        <v>0.3</v>
      </c>
      <c r="F43" s="31">
        <v>0.3</v>
      </c>
      <c r="G43" s="31">
        <v>0.3</v>
      </c>
      <c r="H43" s="31">
        <v>0.3</v>
      </c>
      <c r="I43" s="31">
        <v>0.3</v>
      </c>
      <c r="J43" s="31">
        <v>0.3</v>
      </c>
      <c r="K43" s="31">
        <v>0.3</v>
      </c>
      <c r="L43" s="31">
        <v>0.3</v>
      </c>
      <c r="M43" s="31">
        <v>0.3</v>
      </c>
      <c r="N43" s="31">
        <v>0.3</v>
      </c>
      <c r="O43" s="31">
        <v>0.3</v>
      </c>
    </row>
    <row r="44" spans="1:15">
      <c r="A44" s="1" t="s">
        <v>20</v>
      </c>
      <c r="B44" s="1" t="s">
        <v>21</v>
      </c>
      <c r="C44" s="1" t="s">
        <v>19</v>
      </c>
      <c r="D44" s="31">
        <v>0.25</v>
      </c>
      <c r="E44" s="31">
        <v>0.25</v>
      </c>
      <c r="F44" s="31">
        <v>0.25</v>
      </c>
      <c r="G44" s="31">
        <v>0.25</v>
      </c>
      <c r="H44" s="31">
        <v>0.25</v>
      </c>
      <c r="I44" s="31">
        <v>0.25</v>
      </c>
      <c r="J44" s="31">
        <v>0.25</v>
      </c>
      <c r="K44" s="31">
        <v>0.25</v>
      </c>
      <c r="L44" s="31">
        <v>0.25</v>
      </c>
      <c r="M44" s="31">
        <v>0.25</v>
      </c>
      <c r="N44" s="31">
        <v>0.25</v>
      </c>
      <c r="O44" s="31">
        <v>0.25</v>
      </c>
    </row>
    <row r="45" spans="1:15">
      <c r="A45" s="1" t="s">
        <v>22</v>
      </c>
      <c r="B45" s="1" t="s">
        <v>23</v>
      </c>
      <c r="C45" s="1" t="s">
        <v>19</v>
      </c>
      <c r="D45" s="31">
        <v>0.02</v>
      </c>
      <c r="E45" s="31">
        <v>0.02</v>
      </c>
      <c r="F45" s="31">
        <v>0.02</v>
      </c>
      <c r="G45" s="31">
        <v>0.02</v>
      </c>
      <c r="H45" s="31">
        <v>0.02</v>
      </c>
      <c r="I45" s="31">
        <v>0.02</v>
      </c>
      <c r="J45" s="31">
        <v>0.02</v>
      </c>
      <c r="K45" s="31">
        <v>0.02</v>
      </c>
      <c r="L45" s="31">
        <v>0.02</v>
      </c>
      <c r="M45" s="31">
        <v>0.02</v>
      </c>
      <c r="N45" s="31">
        <v>0.02</v>
      </c>
      <c r="O45" s="31">
        <v>0.02</v>
      </c>
    </row>
    <row r="46" spans="1:15">
      <c r="D46" s="13"/>
      <c r="E46" s="13"/>
      <c r="F46" s="13"/>
      <c r="G46" s="13"/>
      <c r="H46" s="13"/>
      <c r="I46" s="13"/>
      <c r="J46" s="13"/>
    </row>
    <row r="47" spans="1:15">
      <c r="A47" s="4" t="s">
        <v>24</v>
      </c>
    </row>
    <row r="48" spans="1:15">
      <c r="A48" s="1" t="s">
        <v>123</v>
      </c>
      <c r="B48" s="33" t="s">
        <v>25</v>
      </c>
      <c r="C48" s="1" t="s">
        <v>19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</row>
    <row r="49" spans="1:15">
      <c r="A49" s="6" t="s">
        <v>26</v>
      </c>
      <c r="B49" s="1" t="s">
        <v>27</v>
      </c>
      <c r="C49" s="1" t="s">
        <v>28</v>
      </c>
      <c r="D49" s="34">
        <v>2.5</v>
      </c>
      <c r="E49" s="34">
        <v>2.5</v>
      </c>
      <c r="F49" s="34">
        <v>2.5</v>
      </c>
      <c r="G49" s="34">
        <v>2.5</v>
      </c>
      <c r="H49" s="34">
        <v>2.5</v>
      </c>
      <c r="I49" s="34">
        <v>2.5</v>
      </c>
      <c r="J49" s="34">
        <v>2.5</v>
      </c>
      <c r="K49" s="34">
        <v>2.5</v>
      </c>
      <c r="L49" s="34">
        <v>2.5</v>
      </c>
      <c r="M49" s="34">
        <v>2.5</v>
      </c>
      <c r="N49" s="34">
        <v>2.5</v>
      </c>
      <c r="O49" s="34">
        <v>2.5</v>
      </c>
    </row>
    <row r="50" spans="1:15">
      <c r="A50" s="1" t="s">
        <v>124</v>
      </c>
      <c r="B50" s="35" t="s">
        <v>125</v>
      </c>
      <c r="C50" s="35" t="s">
        <v>126</v>
      </c>
      <c r="D50" s="34">
        <v>25.85</v>
      </c>
      <c r="E50" s="34">
        <v>25.85</v>
      </c>
      <c r="F50" s="34">
        <v>25.85</v>
      </c>
      <c r="G50" s="34">
        <v>25.85</v>
      </c>
      <c r="H50" s="34">
        <v>25.85</v>
      </c>
      <c r="I50" s="34">
        <v>25.85</v>
      </c>
      <c r="J50" s="34">
        <v>25.85</v>
      </c>
      <c r="K50" s="34">
        <v>25.85</v>
      </c>
      <c r="L50" s="34">
        <v>25.85</v>
      </c>
      <c r="M50" s="34">
        <v>25.85</v>
      </c>
      <c r="N50" s="34">
        <v>25.85</v>
      </c>
      <c r="O50" s="34">
        <v>25.85</v>
      </c>
    </row>
    <row r="51" spans="1:15">
      <c r="A51" s="1" t="s">
        <v>127</v>
      </c>
      <c r="B51" s="36" t="s">
        <v>128</v>
      </c>
      <c r="C51" s="35" t="s">
        <v>129</v>
      </c>
      <c r="D51" s="37">
        <v>0.9</v>
      </c>
      <c r="E51" s="37">
        <v>0.9</v>
      </c>
      <c r="F51" s="37">
        <v>0.9</v>
      </c>
      <c r="G51" s="37">
        <v>0.9</v>
      </c>
      <c r="H51" s="37">
        <v>0.9</v>
      </c>
      <c r="I51" s="37">
        <v>0.9</v>
      </c>
      <c r="J51" s="37">
        <v>0.9</v>
      </c>
      <c r="K51" s="37">
        <v>0.9</v>
      </c>
      <c r="L51" s="37">
        <v>0.9</v>
      </c>
      <c r="M51" s="37">
        <v>0.9</v>
      </c>
      <c r="N51" s="37">
        <v>0.9</v>
      </c>
      <c r="O51" s="37">
        <v>0.9</v>
      </c>
    </row>
    <row r="53" spans="1:15">
      <c r="A53" s="4" t="s">
        <v>29</v>
      </c>
    </row>
    <row r="54" spans="1:15">
      <c r="A54" s="1" t="s">
        <v>12</v>
      </c>
      <c r="B54" s="1" t="s">
        <v>30</v>
      </c>
      <c r="C54" s="1" t="s">
        <v>31</v>
      </c>
      <c r="D54" s="38">
        <v>0.02</v>
      </c>
      <c r="E54" s="38">
        <v>0.02</v>
      </c>
      <c r="F54" s="38">
        <v>0.02</v>
      </c>
      <c r="G54" s="38">
        <v>0.02</v>
      </c>
      <c r="H54" s="38">
        <v>0.02</v>
      </c>
      <c r="I54" s="38">
        <v>0.02</v>
      </c>
      <c r="J54" s="38">
        <v>0.02</v>
      </c>
      <c r="K54" s="38">
        <v>0.02</v>
      </c>
      <c r="L54" s="38">
        <v>0.02</v>
      </c>
      <c r="M54" s="38">
        <v>0.02</v>
      </c>
      <c r="N54" s="38">
        <v>0.02</v>
      </c>
      <c r="O54" s="38">
        <v>0.02</v>
      </c>
    </row>
  </sheetData>
  <mergeCells count="1">
    <mergeCell ref="D1:O1"/>
  </mergeCells>
  <pageMargins left="0.7" right="0.7" top="0.75" bottom="0.75" header="0.3" footer="0.3"/>
  <pageSetup paperSize="9" scale="48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D7C9D-7A38-7F4B-84E0-904CAEF47C63}">
  <sheetPr>
    <pageSetUpPr fitToPage="1"/>
  </sheetPr>
  <dimension ref="A1:T56"/>
  <sheetViews>
    <sheetView zoomScale="95" zoomScaleNormal="90" workbookViewId="0">
      <selection activeCell="D2" sqref="D2"/>
    </sheetView>
  </sheetViews>
  <sheetFormatPr defaultColWidth="10.875" defaultRowHeight="15.75" outlineLevelRow="1"/>
  <cols>
    <col min="1" max="1" width="64.625" style="1" customWidth="1"/>
    <col min="2" max="2" width="18.875" style="1" customWidth="1"/>
    <col min="3" max="3" width="17.625" style="1" customWidth="1"/>
    <col min="4" max="11" width="10.875" style="1"/>
    <col min="12" max="12" width="11.625" style="1" customWidth="1"/>
    <col min="13" max="13" width="12.125" style="1" customWidth="1"/>
    <col min="14" max="14" width="12" style="1" customWidth="1"/>
    <col min="15" max="15" width="13.375" style="1" customWidth="1"/>
    <col min="16" max="16384" width="10.875" style="1"/>
  </cols>
  <sheetData>
    <row r="1" spans="1:20">
      <c r="A1" s="14" t="s">
        <v>49</v>
      </c>
      <c r="D1" s="57" t="s">
        <v>151</v>
      </c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20">
      <c r="A2" s="44"/>
      <c r="B2" s="44"/>
      <c r="C2" s="44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6"/>
      <c r="R2" s="47"/>
    </row>
    <row r="3" spans="1:20">
      <c r="A3" s="1" t="s">
        <v>1</v>
      </c>
      <c r="B3" s="1" t="s">
        <v>0</v>
      </c>
      <c r="C3" s="1" t="s">
        <v>2</v>
      </c>
      <c r="D3" s="2" t="s">
        <v>137</v>
      </c>
      <c r="E3" s="2" t="s">
        <v>137</v>
      </c>
      <c r="F3" s="2" t="s">
        <v>137</v>
      </c>
      <c r="G3" s="2" t="s">
        <v>137</v>
      </c>
      <c r="H3" s="2" t="s">
        <v>137</v>
      </c>
      <c r="I3" s="2" t="s">
        <v>137</v>
      </c>
      <c r="J3" s="2" t="s">
        <v>137</v>
      </c>
      <c r="K3" s="2" t="s">
        <v>137</v>
      </c>
      <c r="L3" s="2" t="s">
        <v>137</v>
      </c>
      <c r="M3" s="2" t="s">
        <v>137</v>
      </c>
      <c r="N3" s="2" t="s">
        <v>137</v>
      </c>
      <c r="O3" s="2" t="s">
        <v>137</v>
      </c>
      <c r="P3" s="46"/>
    </row>
    <row r="4" spans="1:20">
      <c r="A4" s="1" t="s">
        <v>132</v>
      </c>
      <c r="B4" s="1" t="s">
        <v>0</v>
      </c>
      <c r="C4" s="1" t="s">
        <v>0</v>
      </c>
      <c r="D4" s="3" t="s">
        <v>148</v>
      </c>
      <c r="E4" s="3" t="s">
        <v>148</v>
      </c>
      <c r="F4" s="3" t="s">
        <v>148</v>
      </c>
      <c r="G4" s="3" t="s">
        <v>148</v>
      </c>
      <c r="H4" s="3" t="s">
        <v>148</v>
      </c>
      <c r="I4" s="3" t="s">
        <v>148</v>
      </c>
      <c r="J4" s="3" t="s">
        <v>148</v>
      </c>
      <c r="K4" s="3" t="s">
        <v>148</v>
      </c>
      <c r="L4" s="3" t="s">
        <v>148</v>
      </c>
      <c r="M4" s="3" t="s">
        <v>148</v>
      </c>
      <c r="N4" s="3" t="s">
        <v>148</v>
      </c>
      <c r="O4" s="3" t="s">
        <v>148</v>
      </c>
      <c r="P4" s="46"/>
    </row>
    <row r="5" spans="1:20">
      <c r="A5" s="1" t="s">
        <v>51</v>
      </c>
      <c r="B5" s="1" t="s">
        <v>0</v>
      </c>
      <c r="C5" s="1" t="s">
        <v>52</v>
      </c>
      <c r="D5" s="3" t="s">
        <v>53</v>
      </c>
      <c r="E5" s="2" t="s">
        <v>54</v>
      </c>
      <c r="F5" s="2" t="s">
        <v>55</v>
      </c>
      <c r="G5" s="2" t="s">
        <v>56</v>
      </c>
      <c r="H5" s="2" t="s">
        <v>57</v>
      </c>
      <c r="I5" s="2" t="s">
        <v>58</v>
      </c>
      <c r="J5" s="2" t="s">
        <v>59</v>
      </c>
      <c r="K5" s="2" t="s">
        <v>60</v>
      </c>
      <c r="L5" s="2" t="s">
        <v>61</v>
      </c>
      <c r="M5" s="2" t="s">
        <v>62</v>
      </c>
      <c r="N5" s="2" t="s">
        <v>63</v>
      </c>
      <c r="O5" s="2" t="s">
        <v>64</v>
      </c>
      <c r="P5" s="46"/>
    </row>
    <row r="6" spans="1:20"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46"/>
    </row>
    <row r="7" spans="1:20">
      <c r="A7" s="4" t="s">
        <v>3</v>
      </c>
      <c r="P7" s="48"/>
    </row>
    <row r="8" spans="1:20">
      <c r="A8" s="1" t="s">
        <v>4</v>
      </c>
      <c r="B8" s="1" t="s">
        <v>5</v>
      </c>
      <c r="C8" s="1" t="s">
        <v>2</v>
      </c>
      <c r="D8" s="16">
        <v>1300</v>
      </c>
      <c r="E8" s="16">
        <v>1300</v>
      </c>
      <c r="F8" s="16">
        <v>1300</v>
      </c>
      <c r="G8" s="16">
        <v>1300</v>
      </c>
      <c r="H8" s="16">
        <v>1300</v>
      </c>
      <c r="I8" s="16">
        <v>1300</v>
      </c>
      <c r="J8" s="16">
        <v>1300</v>
      </c>
      <c r="K8" s="16">
        <v>1300</v>
      </c>
      <c r="L8" s="16">
        <v>1300</v>
      </c>
      <c r="M8" s="16">
        <v>1300</v>
      </c>
      <c r="N8" s="16">
        <v>1300</v>
      </c>
      <c r="O8" s="16">
        <v>1300</v>
      </c>
      <c r="P8" s="48"/>
    </row>
    <row r="9" spans="1:20">
      <c r="A9" s="1" t="s">
        <v>32</v>
      </c>
      <c r="B9" s="1" t="s">
        <v>6</v>
      </c>
      <c r="C9" s="1" t="s">
        <v>7</v>
      </c>
      <c r="D9" s="16">
        <v>8000</v>
      </c>
      <c r="E9" s="16">
        <v>8000</v>
      </c>
      <c r="F9" s="16">
        <v>8000</v>
      </c>
      <c r="G9" s="16">
        <v>8000</v>
      </c>
      <c r="H9" s="16">
        <v>8000</v>
      </c>
      <c r="I9" s="16">
        <v>8000</v>
      </c>
      <c r="J9" s="16">
        <v>8000</v>
      </c>
      <c r="K9" s="16">
        <v>8000</v>
      </c>
      <c r="L9" s="16">
        <v>8000</v>
      </c>
      <c r="M9" s="16">
        <v>8000</v>
      </c>
      <c r="N9" s="16">
        <v>8000</v>
      </c>
      <c r="O9" s="16">
        <v>8000</v>
      </c>
      <c r="P9" s="48"/>
    </row>
    <row r="10" spans="1:20">
      <c r="A10" s="6" t="s">
        <v>65</v>
      </c>
      <c r="B10" s="1" t="s">
        <v>66</v>
      </c>
      <c r="C10" s="1" t="s">
        <v>67</v>
      </c>
      <c r="D10" s="17">
        <v>0.32</v>
      </c>
      <c r="E10" s="17">
        <v>0.32</v>
      </c>
      <c r="F10" s="17">
        <v>0.32</v>
      </c>
      <c r="G10" s="17">
        <v>0.32</v>
      </c>
      <c r="H10" s="17">
        <v>0.32</v>
      </c>
      <c r="I10" s="17">
        <v>0.32</v>
      </c>
      <c r="J10" s="17">
        <v>0.32</v>
      </c>
      <c r="K10" s="17">
        <v>0.32</v>
      </c>
      <c r="L10" s="17">
        <v>0.32</v>
      </c>
      <c r="M10" s="17">
        <v>0.32</v>
      </c>
      <c r="N10" s="17">
        <v>0.32</v>
      </c>
      <c r="O10" s="17">
        <v>0.32</v>
      </c>
      <c r="P10" s="48"/>
      <c r="S10" s="41"/>
      <c r="T10" s="41"/>
    </row>
    <row r="11" spans="1:20" outlineLevel="1">
      <c r="A11" s="18" t="s">
        <v>68</v>
      </c>
      <c r="B11" s="19" t="s">
        <v>69</v>
      </c>
      <c r="C11" s="1" t="s">
        <v>67</v>
      </c>
      <c r="D11" s="12">
        <v>0.42</v>
      </c>
      <c r="E11" s="12">
        <v>0.42</v>
      </c>
      <c r="F11" s="12">
        <v>0.42</v>
      </c>
      <c r="G11" s="12">
        <v>0.42</v>
      </c>
      <c r="H11" s="12">
        <v>0.42</v>
      </c>
      <c r="I11" s="12">
        <v>0.42</v>
      </c>
      <c r="J11" s="12">
        <v>0.42</v>
      </c>
      <c r="K11" s="12">
        <v>0.42</v>
      </c>
      <c r="L11" s="12">
        <v>0.42</v>
      </c>
      <c r="M11" s="12">
        <v>0.42</v>
      </c>
      <c r="N11" s="12">
        <v>0.42</v>
      </c>
      <c r="O11" s="12">
        <v>0.42</v>
      </c>
      <c r="P11" s="48"/>
      <c r="S11" s="41"/>
      <c r="T11" s="41"/>
    </row>
    <row r="12" spans="1:20" outlineLevel="1">
      <c r="A12" s="18" t="s">
        <v>70</v>
      </c>
      <c r="B12" s="6" t="s">
        <v>0</v>
      </c>
      <c r="C12" s="1" t="s">
        <v>0</v>
      </c>
      <c r="D12" s="20" t="s">
        <v>150</v>
      </c>
      <c r="E12" s="20" t="s">
        <v>150</v>
      </c>
      <c r="F12" s="20" t="s">
        <v>150</v>
      </c>
      <c r="G12" s="20" t="s">
        <v>150</v>
      </c>
      <c r="H12" s="20" t="s">
        <v>150</v>
      </c>
      <c r="I12" s="20" t="s">
        <v>150</v>
      </c>
      <c r="J12" s="20" t="s">
        <v>150</v>
      </c>
      <c r="K12" s="20" t="s">
        <v>150</v>
      </c>
      <c r="L12" s="20" t="s">
        <v>150</v>
      </c>
      <c r="M12" s="20" t="s">
        <v>150</v>
      </c>
      <c r="N12" s="20" t="s">
        <v>150</v>
      </c>
      <c r="O12" s="20" t="s">
        <v>150</v>
      </c>
      <c r="P12" s="46"/>
      <c r="S12" s="41"/>
      <c r="T12" s="41"/>
    </row>
    <row r="13" spans="1:20" outlineLevel="1">
      <c r="A13" s="18" t="s">
        <v>71</v>
      </c>
      <c r="B13" s="6" t="s">
        <v>72</v>
      </c>
      <c r="C13" s="1" t="s">
        <v>19</v>
      </c>
      <c r="D13" s="12">
        <v>0.91800000000000004</v>
      </c>
      <c r="E13" s="12">
        <v>0.91800000000000004</v>
      </c>
      <c r="F13" s="12">
        <v>0.91800000000000004</v>
      </c>
      <c r="G13" s="12">
        <v>0.91800000000000004</v>
      </c>
      <c r="H13" s="12">
        <v>0.91800000000000004</v>
      </c>
      <c r="I13" s="12">
        <v>0.91800000000000004</v>
      </c>
      <c r="J13" s="12">
        <v>0.91800000000000004</v>
      </c>
      <c r="K13" s="12">
        <v>0.91800000000000004</v>
      </c>
      <c r="L13" s="12">
        <v>0.91800000000000004</v>
      </c>
      <c r="M13" s="12">
        <v>0.91800000000000004</v>
      </c>
      <c r="N13" s="12">
        <v>0.91800000000000004</v>
      </c>
      <c r="O13" s="12">
        <v>0.91800000000000004</v>
      </c>
      <c r="P13" s="46"/>
      <c r="S13" s="41"/>
      <c r="T13" s="41"/>
    </row>
    <row r="14" spans="1:20" outlineLevel="1">
      <c r="A14" s="18" t="s">
        <v>73</v>
      </c>
      <c r="B14" s="21" t="s">
        <v>74</v>
      </c>
      <c r="C14" s="1" t="s">
        <v>67</v>
      </c>
      <c r="D14" s="12">
        <f t="shared" ref="D14:O14" si="0">D13*D11</f>
        <v>0.38556000000000001</v>
      </c>
      <c r="E14" s="12">
        <f t="shared" si="0"/>
        <v>0.38556000000000001</v>
      </c>
      <c r="F14" s="12">
        <f t="shared" si="0"/>
        <v>0.38556000000000001</v>
      </c>
      <c r="G14" s="12">
        <f t="shared" si="0"/>
        <v>0.38556000000000001</v>
      </c>
      <c r="H14" s="12">
        <f t="shared" si="0"/>
        <v>0.38556000000000001</v>
      </c>
      <c r="I14" s="12">
        <f t="shared" si="0"/>
        <v>0.38556000000000001</v>
      </c>
      <c r="J14" s="12">
        <f t="shared" si="0"/>
        <v>0.38556000000000001</v>
      </c>
      <c r="K14" s="12">
        <f t="shared" si="0"/>
        <v>0.38556000000000001</v>
      </c>
      <c r="L14" s="12">
        <f t="shared" si="0"/>
        <v>0.38556000000000001</v>
      </c>
      <c r="M14" s="12">
        <f t="shared" si="0"/>
        <v>0.38556000000000001</v>
      </c>
      <c r="N14" s="12">
        <f t="shared" si="0"/>
        <v>0.38556000000000001</v>
      </c>
      <c r="O14" s="12">
        <f t="shared" si="0"/>
        <v>0.38556000000000001</v>
      </c>
      <c r="P14" s="46"/>
      <c r="S14" s="49"/>
      <c r="T14" s="41"/>
    </row>
    <row r="15" spans="1:20" outlineLevel="1">
      <c r="A15" s="18" t="s">
        <v>68</v>
      </c>
      <c r="B15" s="21" t="s">
        <v>75</v>
      </c>
      <c r="C15" s="1" t="s">
        <v>76</v>
      </c>
      <c r="D15" s="12">
        <v>0.8</v>
      </c>
      <c r="E15" s="12">
        <v>0.8</v>
      </c>
      <c r="F15" s="12">
        <v>0.8</v>
      </c>
      <c r="G15" s="12">
        <v>0.8</v>
      </c>
      <c r="H15" s="12">
        <v>0.8</v>
      </c>
      <c r="I15" s="12">
        <v>0.8</v>
      </c>
      <c r="J15" s="12">
        <v>0.8</v>
      </c>
      <c r="K15" s="12">
        <v>0.8</v>
      </c>
      <c r="L15" s="12">
        <v>0.8</v>
      </c>
      <c r="M15" s="12">
        <v>0.8</v>
      </c>
      <c r="N15" s="12">
        <v>0.8</v>
      </c>
      <c r="O15" s="12">
        <v>0.8</v>
      </c>
      <c r="P15" s="46"/>
      <c r="S15" s="49"/>
      <c r="T15" s="41"/>
    </row>
    <row r="16" spans="1:20">
      <c r="A16" s="22" t="s">
        <v>77</v>
      </c>
      <c r="B16" s="4" t="s">
        <v>78</v>
      </c>
      <c r="C16" s="4" t="s">
        <v>19</v>
      </c>
      <c r="D16" s="17">
        <v>0.2</v>
      </c>
      <c r="E16" s="17">
        <v>0.2</v>
      </c>
      <c r="F16" s="17">
        <v>0.2</v>
      </c>
      <c r="G16" s="17">
        <v>0.2</v>
      </c>
      <c r="H16" s="17">
        <v>0.2</v>
      </c>
      <c r="I16" s="17">
        <v>0.2</v>
      </c>
      <c r="J16" s="17">
        <v>0.2</v>
      </c>
      <c r="K16" s="17">
        <v>0.2</v>
      </c>
      <c r="L16" s="17">
        <v>0.2</v>
      </c>
      <c r="M16" s="17">
        <v>0.2</v>
      </c>
      <c r="N16" s="17">
        <v>0.2</v>
      </c>
      <c r="O16" s="17">
        <v>0.2</v>
      </c>
      <c r="P16" s="46"/>
      <c r="S16" s="49"/>
      <c r="T16" s="41"/>
    </row>
    <row r="17" spans="1:20" outlineLevel="1">
      <c r="A17" s="18" t="s">
        <v>79</v>
      </c>
      <c r="B17" s="19" t="s">
        <v>80</v>
      </c>
      <c r="C17" s="1" t="s">
        <v>76</v>
      </c>
      <c r="D17" s="12">
        <f>D15*(1/(1-D16)-(D10/D14))</f>
        <v>0.33603070857972822</v>
      </c>
      <c r="E17" s="12">
        <f t="shared" ref="E17:O17" si="1">E15*(1/(1-E16)-(E10/E14))</f>
        <v>0.33603070857972822</v>
      </c>
      <c r="F17" s="12">
        <f t="shared" si="1"/>
        <v>0.33603070857972822</v>
      </c>
      <c r="G17" s="12">
        <f t="shared" si="1"/>
        <v>0.33603070857972822</v>
      </c>
      <c r="H17" s="12">
        <f t="shared" si="1"/>
        <v>0.33603070857972822</v>
      </c>
      <c r="I17" s="12">
        <f t="shared" si="1"/>
        <v>0.33603070857972822</v>
      </c>
      <c r="J17" s="12">
        <f t="shared" si="1"/>
        <v>0.33603070857972822</v>
      </c>
      <c r="K17" s="12">
        <f t="shared" si="1"/>
        <v>0.33603070857972822</v>
      </c>
      <c r="L17" s="12">
        <f t="shared" si="1"/>
        <v>0.33603070857972822</v>
      </c>
      <c r="M17" s="12">
        <f t="shared" si="1"/>
        <v>0.33603070857972822</v>
      </c>
      <c r="N17" s="12">
        <f t="shared" si="1"/>
        <v>0.33603070857972822</v>
      </c>
      <c r="O17" s="12">
        <f t="shared" si="1"/>
        <v>0.33603070857972822</v>
      </c>
      <c r="P17" s="46"/>
      <c r="S17" s="49"/>
      <c r="T17" s="41"/>
    </row>
    <row r="18" spans="1:20">
      <c r="A18" s="6" t="s">
        <v>81</v>
      </c>
      <c r="B18" s="1" t="s">
        <v>82</v>
      </c>
      <c r="C18" s="1" t="s">
        <v>76</v>
      </c>
      <c r="D18" s="12">
        <f>D17</f>
        <v>0.33603070857972822</v>
      </c>
      <c r="E18" s="12">
        <f t="shared" ref="E18:O18" si="2">E17</f>
        <v>0.33603070857972822</v>
      </c>
      <c r="F18" s="12">
        <f t="shared" si="2"/>
        <v>0.33603070857972822</v>
      </c>
      <c r="G18" s="12">
        <f t="shared" si="2"/>
        <v>0.33603070857972822</v>
      </c>
      <c r="H18" s="12">
        <f t="shared" si="2"/>
        <v>0.33603070857972822</v>
      </c>
      <c r="I18" s="12">
        <f t="shared" si="2"/>
        <v>0.33603070857972822</v>
      </c>
      <c r="J18" s="12">
        <f t="shared" si="2"/>
        <v>0.33603070857972822</v>
      </c>
      <c r="K18" s="12">
        <f t="shared" si="2"/>
        <v>0.33603070857972822</v>
      </c>
      <c r="L18" s="12">
        <f t="shared" si="2"/>
        <v>0.33603070857972822</v>
      </c>
      <c r="M18" s="12">
        <f t="shared" si="2"/>
        <v>0.33603070857972822</v>
      </c>
      <c r="N18" s="12">
        <f t="shared" si="2"/>
        <v>0.33603070857972822</v>
      </c>
      <c r="O18" s="12">
        <f t="shared" si="2"/>
        <v>0.33603070857972822</v>
      </c>
      <c r="P18" s="46"/>
    </row>
    <row r="19" spans="1:20">
      <c r="A19" s="6" t="s">
        <v>83</v>
      </c>
      <c r="B19" s="1" t="s">
        <v>84</v>
      </c>
      <c r="C19" s="1" t="s">
        <v>85</v>
      </c>
      <c r="D19" s="23">
        <v>150</v>
      </c>
      <c r="E19" s="23">
        <v>150</v>
      </c>
      <c r="F19" s="23">
        <v>150</v>
      </c>
      <c r="G19" s="23">
        <v>150</v>
      </c>
      <c r="H19" s="23">
        <v>150</v>
      </c>
      <c r="I19" s="23">
        <v>150</v>
      </c>
      <c r="J19" s="23">
        <v>150</v>
      </c>
      <c r="K19" s="23">
        <v>150</v>
      </c>
      <c r="L19" s="23">
        <v>150</v>
      </c>
      <c r="M19" s="23">
        <v>150</v>
      </c>
      <c r="N19" s="23">
        <v>150</v>
      </c>
      <c r="O19" s="23">
        <v>150</v>
      </c>
      <c r="P19" s="46"/>
    </row>
    <row r="20" spans="1:20">
      <c r="A20" s="6" t="s">
        <v>86</v>
      </c>
      <c r="B20" s="1" t="s">
        <v>87</v>
      </c>
      <c r="C20" s="1" t="s">
        <v>88</v>
      </c>
      <c r="D20" s="23">
        <v>20</v>
      </c>
      <c r="E20" s="23">
        <v>20</v>
      </c>
      <c r="F20" s="23">
        <v>20</v>
      </c>
      <c r="G20" s="23">
        <v>20</v>
      </c>
      <c r="H20" s="23">
        <v>20</v>
      </c>
      <c r="I20" s="23">
        <v>20</v>
      </c>
      <c r="J20" s="23">
        <v>20</v>
      </c>
      <c r="K20" s="23">
        <v>20</v>
      </c>
      <c r="L20" s="23">
        <v>20</v>
      </c>
      <c r="M20" s="23">
        <v>20</v>
      </c>
      <c r="N20" s="23">
        <v>20</v>
      </c>
      <c r="O20" s="23">
        <v>20</v>
      </c>
      <c r="P20" s="46"/>
    </row>
    <row r="21" spans="1:20">
      <c r="A21" s="22" t="s">
        <v>89</v>
      </c>
      <c r="B21" s="22" t="s">
        <v>90</v>
      </c>
      <c r="C21" s="1" t="s">
        <v>0</v>
      </c>
      <c r="D21" s="24">
        <f t="shared" ref="D21:O21" si="3">1+(279/456)*(D$18/D$10)-(D$20/D$10)/456</f>
        <v>1.5054315220240144</v>
      </c>
      <c r="E21" s="24">
        <f t="shared" si="3"/>
        <v>1.5054315220240144</v>
      </c>
      <c r="F21" s="24">
        <f t="shared" si="3"/>
        <v>1.5054315220240144</v>
      </c>
      <c r="G21" s="24">
        <f t="shared" si="3"/>
        <v>1.5054315220240144</v>
      </c>
      <c r="H21" s="24">
        <f t="shared" si="3"/>
        <v>1.5054315220240144</v>
      </c>
      <c r="I21" s="24">
        <f t="shared" si="3"/>
        <v>1.5054315220240144</v>
      </c>
      <c r="J21" s="24">
        <f t="shared" si="3"/>
        <v>1.5054315220240144</v>
      </c>
      <c r="K21" s="24">
        <f t="shared" si="3"/>
        <v>1.5054315220240144</v>
      </c>
      <c r="L21" s="24">
        <f t="shared" si="3"/>
        <v>1.5054315220240144</v>
      </c>
      <c r="M21" s="24">
        <f t="shared" si="3"/>
        <v>1.5054315220240144</v>
      </c>
      <c r="N21" s="24">
        <f t="shared" si="3"/>
        <v>1.5054315220240144</v>
      </c>
      <c r="O21" s="24">
        <f t="shared" si="3"/>
        <v>1.5054315220240144</v>
      </c>
      <c r="P21" s="46"/>
    </row>
    <row r="22" spans="1:20">
      <c r="A22" s="22" t="s">
        <v>91</v>
      </c>
      <c r="B22" s="22" t="s">
        <v>92</v>
      </c>
      <c r="C22" s="1" t="s">
        <v>0</v>
      </c>
      <c r="D22" s="24">
        <f t="shared" ref="D22:O22" si="4">1+(340/456)*(D$18/D$10)-(D$20/D$10)/456</f>
        <v>1.6459048856709675</v>
      </c>
      <c r="E22" s="24">
        <f t="shared" si="4"/>
        <v>1.6459048856709675</v>
      </c>
      <c r="F22" s="24">
        <f t="shared" si="4"/>
        <v>1.6459048856709675</v>
      </c>
      <c r="G22" s="24">
        <f t="shared" si="4"/>
        <v>1.6459048856709675</v>
      </c>
      <c r="H22" s="24">
        <f t="shared" si="4"/>
        <v>1.6459048856709675</v>
      </c>
      <c r="I22" s="24">
        <f t="shared" si="4"/>
        <v>1.6459048856709675</v>
      </c>
      <c r="J22" s="24">
        <f t="shared" si="4"/>
        <v>1.6459048856709675</v>
      </c>
      <c r="K22" s="24">
        <f t="shared" si="4"/>
        <v>1.6459048856709675</v>
      </c>
      <c r="L22" s="24">
        <f t="shared" si="4"/>
        <v>1.6459048856709675</v>
      </c>
      <c r="M22" s="24">
        <f t="shared" si="4"/>
        <v>1.6459048856709675</v>
      </c>
      <c r="N22" s="24">
        <f t="shared" si="4"/>
        <v>1.6459048856709675</v>
      </c>
      <c r="O22" s="24">
        <f t="shared" si="4"/>
        <v>1.6459048856709675</v>
      </c>
      <c r="P22" s="46"/>
    </row>
    <row r="23" spans="1:20" outlineLevel="1">
      <c r="A23" s="39" t="s">
        <v>93</v>
      </c>
      <c r="B23" s="1" t="s">
        <v>94</v>
      </c>
      <c r="D23" s="25">
        <f t="shared" ref="D23:O23" si="5">(MAX(150,D19)/(273.15+MAX(150,D19)))</f>
        <v>0.35448422545196739</v>
      </c>
      <c r="E23" s="25">
        <f t="shared" si="5"/>
        <v>0.35448422545196739</v>
      </c>
      <c r="F23" s="25">
        <f t="shared" si="5"/>
        <v>0.35448422545196739</v>
      </c>
      <c r="G23" s="25">
        <f t="shared" si="5"/>
        <v>0.35448422545196739</v>
      </c>
      <c r="H23" s="25">
        <f t="shared" si="5"/>
        <v>0.35448422545196739</v>
      </c>
      <c r="I23" s="25">
        <f t="shared" si="5"/>
        <v>0.35448422545196739</v>
      </c>
      <c r="J23" s="25">
        <f t="shared" si="5"/>
        <v>0.35448422545196739</v>
      </c>
      <c r="K23" s="25">
        <f t="shared" si="5"/>
        <v>0.35448422545196739</v>
      </c>
      <c r="L23" s="25">
        <f t="shared" si="5"/>
        <v>0.35448422545196739</v>
      </c>
      <c r="M23" s="25">
        <f t="shared" si="5"/>
        <v>0.35448422545196739</v>
      </c>
      <c r="N23" s="25">
        <f t="shared" si="5"/>
        <v>0.35448422545196739</v>
      </c>
      <c r="O23" s="25">
        <f t="shared" si="5"/>
        <v>0.35448422545196739</v>
      </c>
      <c r="P23" s="46"/>
    </row>
    <row r="24" spans="1:20" outlineLevel="1">
      <c r="A24" s="1" t="s">
        <v>95</v>
      </c>
      <c r="B24" s="1" t="s">
        <v>96</v>
      </c>
      <c r="D24" s="25">
        <v>1</v>
      </c>
      <c r="E24" s="25">
        <v>2</v>
      </c>
      <c r="F24" s="25">
        <v>3</v>
      </c>
      <c r="G24" s="25">
        <v>4</v>
      </c>
      <c r="H24" s="25">
        <v>5</v>
      </c>
      <c r="I24" s="25">
        <v>6</v>
      </c>
      <c r="J24" s="25">
        <v>7</v>
      </c>
      <c r="K24" s="25">
        <v>8</v>
      </c>
      <c r="L24" s="25">
        <v>9</v>
      </c>
      <c r="M24" s="25">
        <v>10</v>
      </c>
      <c r="N24" s="25">
        <v>11</v>
      </c>
      <c r="O24" s="25">
        <v>12</v>
      </c>
      <c r="P24" s="46"/>
    </row>
    <row r="25" spans="1:20" outlineLevel="1">
      <c r="A25" s="39" t="s">
        <v>97</v>
      </c>
      <c r="B25" s="1" t="s">
        <v>98</v>
      </c>
      <c r="C25" s="1" t="s">
        <v>99</v>
      </c>
      <c r="D25" s="26">
        <f>(D20/D10)*(D24*D10/(D24*D10+D23*D18))</f>
        <v>45.545887166181757</v>
      </c>
      <c r="E25" s="26">
        <f t="shared" ref="E25:O25" si="6">(E20/E10)*(E24*E10/(E24*E10+E23*E18))</f>
        <v>52.692759022063882</v>
      </c>
      <c r="F25" s="26">
        <f t="shared" si="6"/>
        <v>55.600984367687161</v>
      </c>
      <c r="G25" s="26">
        <f t="shared" si="6"/>
        <v>57.178896778541407</v>
      </c>
      <c r="H25" s="26">
        <f t="shared" si="6"/>
        <v>58.169377618984996</v>
      </c>
      <c r="I25" s="26">
        <f t="shared" si="6"/>
        <v>58.848984901962204</v>
      </c>
      <c r="J25" s="26">
        <f t="shared" si="6"/>
        <v>59.344222968336418</v>
      </c>
      <c r="K25" s="26">
        <f t="shared" si="6"/>
        <v>59.721156274889793</v>
      </c>
      <c r="L25" s="26">
        <f t="shared" si="6"/>
        <v>60.017653483384265</v>
      </c>
      <c r="M25" s="26">
        <f t="shared" si="6"/>
        <v>60.256979408080966</v>
      </c>
      <c r="N25" s="26">
        <f t="shared" si="6"/>
        <v>60.454215845914717</v>
      </c>
      <c r="O25" s="26">
        <f t="shared" si="6"/>
        <v>60.619568583027579</v>
      </c>
      <c r="P25" s="46"/>
    </row>
    <row r="26" spans="1:20" outlineLevel="1">
      <c r="A26" s="39" t="s">
        <v>100</v>
      </c>
      <c r="B26" s="1" t="s">
        <v>101</v>
      </c>
      <c r="C26" s="1" t="s">
        <v>102</v>
      </c>
      <c r="D26" s="26">
        <f>(D20/D18)*(D23*D18/(D24*D10+D23*D18))</f>
        <v>16.14529853462664</v>
      </c>
      <c r="E26" s="26">
        <f t="shared" ref="E26:O26" si="7">(E20/E18)*(E23*E18/(E24*E10+E23*E18))</f>
        <v>9.3393759344317413</v>
      </c>
      <c r="F26" s="26">
        <f t="shared" si="7"/>
        <v>6.5698906259821772</v>
      </c>
      <c r="G26" s="26">
        <f t="shared" si="7"/>
        <v>5.0672542341848104</v>
      </c>
      <c r="H26" s="26">
        <f t="shared" si="7"/>
        <v>4.12402535405778</v>
      </c>
      <c r="I26" s="26">
        <f t="shared" si="7"/>
        <v>3.4768394719344324</v>
      </c>
      <c r="J26" s="26">
        <f t="shared" si="7"/>
        <v>3.0052272734256551</v>
      </c>
      <c r="K26" s="26">
        <f t="shared" si="7"/>
        <v>2.646275978150026</v>
      </c>
      <c r="L26" s="26">
        <f t="shared" si="7"/>
        <v>2.3639234898335602</v>
      </c>
      <c r="M26" s="26">
        <f t="shared" si="7"/>
        <v>2.1360148673548727</v>
      </c>
      <c r="N26" s="26">
        <f t="shared" si="7"/>
        <v>1.9481878072222847</v>
      </c>
      <c r="O26" s="26">
        <f t="shared" si="7"/>
        <v>1.7907234013655788</v>
      </c>
      <c r="P26" s="46"/>
    </row>
    <row r="27" spans="1:20" outlineLevel="1">
      <c r="A27" s="1" t="s">
        <v>103</v>
      </c>
      <c r="B27" s="1" t="s">
        <v>104</v>
      </c>
      <c r="C27" s="1" t="s">
        <v>99</v>
      </c>
      <c r="D27" s="27">
        <f>183*3.6</f>
        <v>658.80000000000007</v>
      </c>
      <c r="E27" s="27">
        <f t="shared" ref="E27:O27" si="8">183*3.6</f>
        <v>658.80000000000007</v>
      </c>
      <c r="F27" s="27">
        <f t="shared" si="8"/>
        <v>658.80000000000007</v>
      </c>
      <c r="G27" s="27">
        <f t="shared" si="8"/>
        <v>658.80000000000007</v>
      </c>
      <c r="H27" s="27">
        <f t="shared" si="8"/>
        <v>658.80000000000007</v>
      </c>
      <c r="I27" s="27">
        <f t="shared" si="8"/>
        <v>658.80000000000007</v>
      </c>
      <c r="J27" s="27">
        <f t="shared" si="8"/>
        <v>658.80000000000007</v>
      </c>
      <c r="K27" s="27">
        <f t="shared" si="8"/>
        <v>658.80000000000007</v>
      </c>
      <c r="L27" s="27">
        <f t="shared" si="8"/>
        <v>658.80000000000007</v>
      </c>
      <c r="M27" s="27">
        <f t="shared" si="8"/>
        <v>658.80000000000007</v>
      </c>
      <c r="N27" s="27">
        <f t="shared" si="8"/>
        <v>658.80000000000007</v>
      </c>
      <c r="O27" s="27">
        <f t="shared" si="8"/>
        <v>658.80000000000007</v>
      </c>
      <c r="P27" s="46"/>
    </row>
    <row r="28" spans="1:20" outlineLevel="1">
      <c r="A28" s="1" t="s">
        <v>105</v>
      </c>
      <c r="B28" s="1" t="s">
        <v>106</v>
      </c>
      <c r="C28" s="1" t="s">
        <v>102</v>
      </c>
      <c r="D28" s="1">
        <f>80*3.6</f>
        <v>288</v>
      </c>
      <c r="E28" s="1">
        <f t="shared" ref="E28:O28" si="9">80*3.6</f>
        <v>288</v>
      </c>
      <c r="F28" s="1">
        <f t="shared" si="9"/>
        <v>288</v>
      </c>
      <c r="G28" s="1">
        <f t="shared" si="9"/>
        <v>288</v>
      </c>
      <c r="H28" s="1">
        <f t="shared" si="9"/>
        <v>288</v>
      </c>
      <c r="I28" s="1">
        <f t="shared" si="9"/>
        <v>288</v>
      </c>
      <c r="J28" s="1">
        <f t="shared" si="9"/>
        <v>288</v>
      </c>
      <c r="K28" s="1">
        <f t="shared" si="9"/>
        <v>288</v>
      </c>
      <c r="L28" s="1">
        <f t="shared" si="9"/>
        <v>288</v>
      </c>
      <c r="M28" s="1">
        <f t="shared" si="9"/>
        <v>288</v>
      </c>
      <c r="N28" s="1">
        <f t="shared" si="9"/>
        <v>288</v>
      </c>
      <c r="O28" s="1">
        <f t="shared" si="9"/>
        <v>288</v>
      </c>
      <c r="P28" s="46"/>
    </row>
    <row r="29" spans="1:20" outlineLevel="1">
      <c r="A29" s="39" t="s">
        <v>107</v>
      </c>
      <c r="B29" s="1" t="s">
        <v>108</v>
      </c>
      <c r="C29" s="1" t="s">
        <v>0</v>
      </c>
      <c r="D29" s="28">
        <f>(D27-D25)/D27</f>
        <v>0.93086538074350067</v>
      </c>
      <c r="E29" s="28">
        <f t="shared" ref="E29:O30" si="10">(E27-E25)/E27</f>
        <v>0.92001706280803897</v>
      </c>
      <c r="F29" s="28">
        <f t="shared" si="10"/>
        <v>0.915602634535994</v>
      </c>
      <c r="G29" s="28">
        <f t="shared" si="10"/>
        <v>0.9132075033719772</v>
      </c>
      <c r="H29" s="28">
        <f t="shared" si="10"/>
        <v>0.91170404125837134</v>
      </c>
      <c r="I29" s="28">
        <f t="shared" si="10"/>
        <v>0.91067245764729476</v>
      </c>
      <c r="J29" s="28">
        <f t="shared" si="10"/>
        <v>0.90992073016342367</v>
      </c>
      <c r="K29" s="28">
        <f t="shared" si="10"/>
        <v>0.90934857881771425</v>
      </c>
      <c r="L29" s="28">
        <f t="shared" si="10"/>
        <v>0.90889852233851809</v>
      </c>
      <c r="M29" s="28">
        <f t="shared" si="10"/>
        <v>0.90853524680011999</v>
      </c>
      <c r="N29" s="28">
        <f t="shared" si="10"/>
        <v>0.90823585937171414</v>
      </c>
      <c r="O29" s="28">
        <f t="shared" si="10"/>
        <v>0.90798486857463945</v>
      </c>
      <c r="P29" s="46"/>
    </row>
    <row r="30" spans="1:20" outlineLevel="1">
      <c r="A30" s="39" t="s">
        <v>109</v>
      </c>
      <c r="B30" s="1" t="s">
        <v>110</v>
      </c>
      <c r="C30" s="1" t="s">
        <v>0</v>
      </c>
      <c r="D30" s="28">
        <f>(D28-D26)/D28</f>
        <v>0.94393993564365752</v>
      </c>
      <c r="E30" s="28">
        <f t="shared" si="10"/>
        <v>0.96757161133877867</v>
      </c>
      <c r="F30" s="28">
        <f t="shared" si="10"/>
        <v>0.97718787977089527</v>
      </c>
      <c r="G30" s="28">
        <f t="shared" si="10"/>
        <v>0.98240536724241379</v>
      </c>
      <c r="H30" s="28">
        <f t="shared" si="10"/>
        <v>0.98568046752063276</v>
      </c>
      <c r="I30" s="28">
        <f t="shared" si="10"/>
        <v>0.98792764072244976</v>
      </c>
      <c r="J30" s="28">
        <f t="shared" si="10"/>
        <v>0.98956518307838315</v>
      </c>
      <c r="K30" s="28">
        <f t="shared" si="10"/>
        <v>0.99081154174253472</v>
      </c>
      <c r="L30" s="28">
        <f t="shared" si="10"/>
        <v>0.99179193232696683</v>
      </c>
      <c r="M30" s="28">
        <f t="shared" si="10"/>
        <v>0.99258328171057342</v>
      </c>
      <c r="N30" s="28">
        <f t="shared" si="10"/>
        <v>0.99323545900270049</v>
      </c>
      <c r="O30" s="28">
        <f t="shared" si="10"/>
        <v>0.99378221041192505</v>
      </c>
      <c r="P30" s="46"/>
    </row>
    <row r="31" spans="1:20">
      <c r="A31" s="4" t="s">
        <v>111</v>
      </c>
      <c r="B31" s="4" t="s">
        <v>112</v>
      </c>
      <c r="C31" s="4" t="s">
        <v>0</v>
      </c>
      <c r="D31" s="29">
        <f>((D27*D10)+(D28*D18)-D20)/((D27*D10)+(D28*D18))</f>
        <v>0.93497898151562331</v>
      </c>
      <c r="E31" s="29">
        <f t="shared" ref="E31:O31" si="11">((E27*E10)+(E28*E18)-E20)/((E27*E10)+(E28*E18))</f>
        <v>0.93497898151562331</v>
      </c>
      <c r="F31" s="29">
        <f t="shared" si="11"/>
        <v>0.93497898151562331</v>
      </c>
      <c r="G31" s="29">
        <f t="shared" si="11"/>
        <v>0.93497898151562331</v>
      </c>
      <c r="H31" s="29">
        <f t="shared" si="11"/>
        <v>0.93497898151562331</v>
      </c>
      <c r="I31" s="29">
        <f t="shared" si="11"/>
        <v>0.93497898151562331</v>
      </c>
      <c r="J31" s="29">
        <f t="shared" si="11"/>
        <v>0.93497898151562331</v>
      </c>
      <c r="K31" s="29">
        <f t="shared" si="11"/>
        <v>0.93497898151562331</v>
      </c>
      <c r="L31" s="29">
        <f t="shared" si="11"/>
        <v>0.93497898151562331</v>
      </c>
      <c r="M31" s="29">
        <f t="shared" si="11"/>
        <v>0.93497898151562331</v>
      </c>
      <c r="N31" s="29">
        <f t="shared" si="11"/>
        <v>0.93497898151562331</v>
      </c>
      <c r="O31" s="29">
        <f t="shared" si="11"/>
        <v>0.93497898151562331</v>
      </c>
      <c r="P31" s="46"/>
    </row>
    <row r="32" spans="1:20">
      <c r="P32" s="46"/>
    </row>
    <row r="33" spans="1:17">
      <c r="A33" s="4" t="s">
        <v>8</v>
      </c>
      <c r="P33" s="46"/>
    </row>
    <row r="34" spans="1:17">
      <c r="A34" s="1" t="s">
        <v>113</v>
      </c>
      <c r="B34" s="1" t="s">
        <v>9</v>
      </c>
      <c r="C34" s="1" t="s">
        <v>10</v>
      </c>
      <c r="D34" s="16">
        <v>6178</v>
      </c>
      <c r="E34" s="16">
        <v>6178</v>
      </c>
      <c r="F34" s="16">
        <v>6178</v>
      </c>
      <c r="G34" s="16">
        <v>6178</v>
      </c>
      <c r="H34" s="16">
        <v>6178</v>
      </c>
      <c r="I34" s="16">
        <v>6178</v>
      </c>
      <c r="J34" s="16">
        <v>6178</v>
      </c>
      <c r="K34" s="16">
        <v>6178</v>
      </c>
      <c r="L34" s="16">
        <v>6178</v>
      </c>
      <c r="M34" s="16">
        <v>6178</v>
      </c>
      <c r="N34" s="16">
        <v>6178</v>
      </c>
      <c r="O34" s="16">
        <v>6178</v>
      </c>
      <c r="P34" s="46"/>
    </row>
    <row r="35" spans="1:17">
      <c r="A35" s="1" t="s">
        <v>114</v>
      </c>
      <c r="B35" s="1" t="s">
        <v>115</v>
      </c>
      <c r="C35" s="1" t="s">
        <v>52</v>
      </c>
      <c r="D35" s="17">
        <v>0</v>
      </c>
      <c r="E35" s="30">
        <v>2.5000000000000001E-2</v>
      </c>
      <c r="F35" s="30">
        <v>7.4999999999999997E-2</v>
      </c>
      <c r="G35" s="17">
        <v>0.15</v>
      </c>
      <c r="H35" s="17">
        <v>0.25</v>
      </c>
      <c r="I35" s="17">
        <v>0.35</v>
      </c>
      <c r="J35" s="17">
        <v>0.44999999999999996</v>
      </c>
      <c r="K35" s="17">
        <v>0.54999999999999993</v>
      </c>
      <c r="L35" s="17">
        <v>0.64999999999999991</v>
      </c>
      <c r="M35" s="17">
        <v>0.74999999999999989</v>
      </c>
      <c r="N35" s="17">
        <v>0.84999999999999987</v>
      </c>
      <c r="O35" s="17">
        <v>0.94999999999999984</v>
      </c>
      <c r="P35" s="46"/>
    </row>
    <row r="36" spans="1:17">
      <c r="A36" s="1" t="s">
        <v>12</v>
      </c>
      <c r="B36" s="1" t="s">
        <v>13</v>
      </c>
      <c r="C36" s="1" t="s">
        <v>11</v>
      </c>
      <c r="D36" s="31">
        <v>0.08</v>
      </c>
      <c r="E36" s="31">
        <v>0.08</v>
      </c>
      <c r="F36" s="31">
        <v>0.08</v>
      </c>
      <c r="G36" s="31">
        <v>0.08</v>
      </c>
      <c r="H36" s="31">
        <v>0.08</v>
      </c>
      <c r="I36" s="31">
        <v>0.08</v>
      </c>
      <c r="J36" s="31">
        <v>0.08</v>
      </c>
      <c r="K36" s="31">
        <v>0.08</v>
      </c>
      <c r="L36" s="31">
        <v>0.08</v>
      </c>
      <c r="M36" s="31">
        <v>0.08</v>
      </c>
      <c r="N36" s="31">
        <v>0.08</v>
      </c>
      <c r="O36" s="31">
        <v>0.08</v>
      </c>
      <c r="P36" s="46"/>
    </row>
    <row r="37" spans="1:17">
      <c r="C37" s="1" t="s">
        <v>116</v>
      </c>
      <c r="D37" s="5">
        <f t="shared" ref="D37:O37" si="12">D36*D34</f>
        <v>494.24</v>
      </c>
      <c r="E37" s="5">
        <f t="shared" si="12"/>
        <v>494.24</v>
      </c>
      <c r="F37" s="5">
        <f t="shared" si="12"/>
        <v>494.24</v>
      </c>
      <c r="G37" s="5">
        <f t="shared" si="12"/>
        <v>494.24</v>
      </c>
      <c r="H37" s="5">
        <f t="shared" si="12"/>
        <v>494.24</v>
      </c>
      <c r="I37" s="5">
        <f t="shared" si="12"/>
        <v>494.24</v>
      </c>
      <c r="J37" s="5">
        <f t="shared" si="12"/>
        <v>494.24</v>
      </c>
      <c r="K37" s="5">
        <f t="shared" si="12"/>
        <v>494.24</v>
      </c>
      <c r="L37" s="5">
        <f t="shared" si="12"/>
        <v>494.24</v>
      </c>
      <c r="M37" s="5">
        <f t="shared" si="12"/>
        <v>494.24</v>
      </c>
      <c r="N37" s="5">
        <f t="shared" si="12"/>
        <v>494.24</v>
      </c>
      <c r="O37" s="5">
        <f t="shared" si="12"/>
        <v>494.24</v>
      </c>
      <c r="P37" s="46"/>
    </row>
    <row r="38" spans="1:17">
      <c r="A38" s="1" t="s">
        <v>117</v>
      </c>
      <c r="B38" s="1" t="s">
        <v>118</v>
      </c>
      <c r="C38" s="1" t="s">
        <v>119</v>
      </c>
      <c r="D38" s="16">
        <v>80000</v>
      </c>
      <c r="E38" s="16">
        <v>80000</v>
      </c>
      <c r="F38" s="16">
        <v>80000</v>
      </c>
      <c r="G38" s="16">
        <v>80000</v>
      </c>
      <c r="H38" s="16">
        <v>80000</v>
      </c>
      <c r="I38" s="16">
        <v>80000</v>
      </c>
      <c r="J38" s="16">
        <v>80000</v>
      </c>
      <c r="K38" s="16">
        <v>80000</v>
      </c>
      <c r="L38" s="16">
        <v>80000</v>
      </c>
      <c r="M38" s="16">
        <v>80000</v>
      </c>
      <c r="N38" s="16">
        <v>80000</v>
      </c>
      <c r="O38" s="16">
        <v>80000</v>
      </c>
      <c r="P38" s="46"/>
    </row>
    <row r="39" spans="1:17">
      <c r="A39" s="1" t="s">
        <v>120</v>
      </c>
      <c r="B39" s="1" t="s">
        <v>121</v>
      </c>
      <c r="C39" s="1" t="s">
        <v>10</v>
      </c>
      <c r="D39" s="16">
        <v>440</v>
      </c>
      <c r="E39" s="16">
        <v>440</v>
      </c>
      <c r="F39" s="16">
        <v>440</v>
      </c>
      <c r="G39" s="16">
        <v>440</v>
      </c>
      <c r="H39" s="16">
        <v>440</v>
      </c>
      <c r="I39" s="16">
        <v>440</v>
      </c>
      <c r="J39" s="16">
        <v>440</v>
      </c>
      <c r="K39" s="16">
        <v>440</v>
      </c>
      <c r="L39" s="16">
        <v>440</v>
      </c>
      <c r="M39" s="16">
        <v>440</v>
      </c>
      <c r="N39" s="16">
        <v>440</v>
      </c>
      <c r="O39" s="16">
        <v>440</v>
      </c>
      <c r="P39" s="46"/>
    </row>
    <row r="40" spans="1:17"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46"/>
    </row>
    <row r="41" spans="1:17">
      <c r="A41" s="4" t="s">
        <v>14</v>
      </c>
      <c r="P41" s="46"/>
    </row>
    <row r="42" spans="1:17">
      <c r="A42" s="1" t="s">
        <v>122</v>
      </c>
      <c r="B42" s="1" t="s">
        <v>15</v>
      </c>
      <c r="C42" s="1" t="s">
        <v>16</v>
      </c>
      <c r="D42" s="32">
        <v>5</v>
      </c>
      <c r="E42" s="32">
        <v>15</v>
      </c>
      <c r="F42" s="32">
        <v>15</v>
      </c>
      <c r="G42" s="32">
        <v>15</v>
      </c>
      <c r="H42" s="32">
        <v>15</v>
      </c>
      <c r="I42" s="32">
        <v>15</v>
      </c>
      <c r="J42" s="32">
        <v>15</v>
      </c>
      <c r="K42" s="32">
        <v>15</v>
      </c>
      <c r="L42" s="32">
        <v>15</v>
      </c>
      <c r="M42" s="32">
        <v>15</v>
      </c>
      <c r="N42" s="32">
        <v>15</v>
      </c>
      <c r="O42" s="32">
        <v>15</v>
      </c>
      <c r="P42" s="46"/>
    </row>
    <row r="43" spans="1:17">
      <c r="A43" s="1" t="s">
        <v>17</v>
      </c>
      <c r="B43" s="33" t="s">
        <v>18</v>
      </c>
      <c r="C43" s="1" t="s">
        <v>19</v>
      </c>
      <c r="D43" s="31">
        <v>0.3</v>
      </c>
      <c r="E43" s="31">
        <v>0.3</v>
      </c>
      <c r="F43" s="31">
        <v>0.3</v>
      </c>
      <c r="G43" s="31">
        <v>0.3</v>
      </c>
      <c r="H43" s="31">
        <v>0.3</v>
      </c>
      <c r="I43" s="31">
        <v>0.3</v>
      </c>
      <c r="J43" s="31">
        <v>0.3</v>
      </c>
      <c r="K43" s="31">
        <v>0.3</v>
      </c>
      <c r="L43" s="31">
        <v>0.3</v>
      </c>
      <c r="M43" s="31">
        <v>0.3</v>
      </c>
      <c r="N43" s="31">
        <v>0.3</v>
      </c>
      <c r="O43" s="31">
        <v>0.3</v>
      </c>
      <c r="P43" s="46"/>
    </row>
    <row r="44" spans="1:17">
      <c r="A44" s="1" t="s">
        <v>20</v>
      </c>
      <c r="B44" s="1" t="s">
        <v>21</v>
      </c>
      <c r="C44" s="1" t="s">
        <v>19</v>
      </c>
      <c r="D44" s="31">
        <v>0.25</v>
      </c>
      <c r="E44" s="31">
        <v>0.25</v>
      </c>
      <c r="F44" s="31">
        <v>0.25</v>
      </c>
      <c r="G44" s="31">
        <v>0.25</v>
      </c>
      <c r="H44" s="31">
        <v>0.25</v>
      </c>
      <c r="I44" s="31">
        <v>0.25</v>
      </c>
      <c r="J44" s="31">
        <v>0.25</v>
      </c>
      <c r="K44" s="31">
        <v>0.25</v>
      </c>
      <c r="L44" s="31">
        <v>0.25</v>
      </c>
      <c r="M44" s="31">
        <v>0.25</v>
      </c>
      <c r="N44" s="31">
        <v>0.25</v>
      </c>
      <c r="O44" s="31">
        <v>0.25</v>
      </c>
      <c r="P44" s="46"/>
      <c r="Q44" s="50"/>
    </row>
    <row r="45" spans="1:17">
      <c r="A45" s="1" t="s">
        <v>22</v>
      </c>
      <c r="B45" s="1" t="s">
        <v>23</v>
      </c>
      <c r="C45" s="1" t="s">
        <v>19</v>
      </c>
      <c r="D45" s="31">
        <v>0.02</v>
      </c>
      <c r="E45" s="31">
        <v>0.02</v>
      </c>
      <c r="F45" s="31">
        <v>0.02</v>
      </c>
      <c r="G45" s="31">
        <v>0.02</v>
      </c>
      <c r="H45" s="31">
        <v>0.02</v>
      </c>
      <c r="I45" s="31">
        <v>0.02</v>
      </c>
      <c r="J45" s="31">
        <v>0.02</v>
      </c>
      <c r="K45" s="31">
        <v>0.02</v>
      </c>
      <c r="L45" s="31">
        <v>0.02</v>
      </c>
      <c r="M45" s="31">
        <v>0.02</v>
      </c>
      <c r="N45" s="31">
        <v>0.02</v>
      </c>
      <c r="O45" s="31">
        <v>0.02</v>
      </c>
      <c r="P45" s="46"/>
    </row>
    <row r="46" spans="1:17">
      <c r="D46" s="13"/>
      <c r="E46" s="13"/>
      <c r="F46" s="13"/>
      <c r="G46" s="13"/>
      <c r="H46" s="13"/>
      <c r="I46" s="13"/>
      <c r="J46" s="13"/>
      <c r="P46" s="46"/>
    </row>
    <row r="47" spans="1:17">
      <c r="A47" s="4" t="s">
        <v>24</v>
      </c>
      <c r="P47" s="46"/>
    </row>
    <row r="48" spans="1:17">
      <c r="A48" s="1" t="s">
        <v>123</v>
      </c>
      <c r="B48" s="33" t="s">
        <v>25</v>
      </c>
      <c r="C48" s="1" t="s">
        <v>19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46"/>
    </row>
    <row r="49" spans="1:16">
      <c r="A49" s="6" t="s">
        <v>26</v>
      </c>
      <c r="B49" s="1" t="s">
        <v>27</v>
      </c>
      <c r="C49" s="1" t="s">
        <v>28</v>
      </c>
      <c r="D49" s="34">
        <v>2</v>
      </c>
      <c r="E49" s="34">
        <v>2</v>
      </c>
      <c r="F49" s="34">
        <v>2</v>
      </c>
      <c r="G49" s="34">
        <v>2</v>
      </c>
      <c r="H49" s="34">
        <v>2</v>
      </c>
      <c r="I49" s="34">
        <v>2</v>
      </c>
      <c r="J49" s="34">
        <v>2</v>
      </c>
      <c r="K49" s="34">
        <v>2</v>
      </c>
      <c r="L49" s="34">
        <v>2</v>
      </c>
      <c r="M49" s="34">
        <v>2</v>
      </c>
      <c r="N49" s="34">
        <v>2</v>
      </c>
      <c r="O49" s="34">
        <v>2</v>
      </c>
      <c r="P49" s="46"/>
    </row>
    <row r="50" spans="1:16">
      <c r="A50" s="1" t="s">
        <v>124</v>
      </c>
      <c r="B50" s="35" t="s">
        <v>125</v>
      </c>
      <c r="C50" s="35" t="s">
        <v>126</v>
      </c>
      <c r="D50" s="34">
        <v>25.85</v>
      </c>
      <c r="E50" s="34">
        <v>25.85</v>
      </c>
      <c r="F50" s="34">
        <v>25.85</v>
      </c>
      <c r="G50" s="34">
        <v>25.85</v>
      </c>
      <c r="H50" s="34">
        <v>25.85</v>
      </c>
      <c r="I50" s="34">
        <v>25.85</v>
      </c>
      <c r="J50" s="34">
        <v>25.85</v>
      </c>
      <c r="K50" s="34">
        <v>25.85</v>
      </c>
      <c r="L50" s="34">
        <v>25.85</v>
      </c>
      <c r="M50" s="34">
        <v>25.85</v>
      </c>
      <c r="N50" s="34">
        <v>25.85</v>
      </c>
      <c r="O50" s="34">
        <v>25.85</v>
      </c>
      <c r="P50" s="46"/>
    </row>
    <row r="51" spans="1:16">
      <c r="A51" s="1" t="s">
        <v>127</v>
      </c>
      <c r="B51" s="36" t="s">
        <v>128</v>
      </c>
      <c r="C51" s="35" t="s">
        <v>129</v>
      </c>
      <c r="D51" s="37">
        <v>0.9</v>
      </c>
      <c r="E51" s="37">
        <v>0.9</v>
      </c>
      <c r="F51" s="37">
        <v>0.9</v>
      </c>
      <c r="G51" s="37">
        <v>0.9</v>
      </c>
      <c r="H51" s="37">
        <v>0.9</v>
      </c>
      <c r="I51" s="37">
        <v>0.9</v>
      </c>
      <c r="J51" s="37">
        <v>0.9</v>
      </c>
      <c r="K51" s="37">
        <v>0.9</v>
      </c>
      <c r="L51" s="37">
        <v>0.9</v>
      </c>
      <c r="M51" s="37">
        <v>0.9</v>
      </c>
      <c r="N51" s="37">
        <v>0.9</v>
      </c>
      <c r="O51" s="37">
        <v>0.9</v>
      </c>
      <c r="P51" s="46"/>
    </row>
    <row r="52" spans="1:16">
      <c r="P52" s="46"/>
    </row>
    <row r="53" spans="1:16">
      <c r="A53" s="4" t="s">
        <v>29</v>
      </c>
      <c r="P53" s="46"/>
    </row>
    <row r="54" spans="1:16">
      <c r="A54" s="1" t="s">
        <v>12</v>
      </c>
      <c r="B54" s="1" t="s">
        <v>30</v>
      </c>
      <c r="C54" s="1" t="s">
        <v>31</v>
      </c>
      <c r="D54" s="38">
        <v>0.02</v>
      </c>
      <c r="E54" s="38">
        <v>0.02</v>
      </c>
      <c r="F54" s="38">
        <v>0.02</v>
      </c>
      <c r="G54" s="38">
        <v>0.02</v>
      </c>
      <c r="H54" s="38">
        <v>0.02</v>
      </c>
      <c r="I54" s="38">
        <v>0.02</v>
      </c>
      <c r="J54" s="38">
        <v>0.02</v>
      </c>
      <c r="K54" s="38">
        <v>0.02</v>
      </c>
      <c r="L54" s="38">
        <v>0.02</v>
      </c>
      <c r="M54" s="38">
        <v>0.02</v>
      </c>
      <c r="N54" s="38">
        <v>0.02</v>
      </c>
      <c r="O54" s="38">
        <v>0.02</v>
      </c>
      <c r="P54" s="46"/>
    </row>
    <row r="55" spans="1:16"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46"/>
    </row>
    <row r="56" spans="1:16"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</sheetData>
  <mergeCells count="1">
    <mergeCell ref="D1:O1"/>
  </mergeCells>
  <pageMargins left="0.7" right="0.7" top="0.75" bottom="0.75" header="0.3" footer="0.3"/>
  <pageSetup paperSize="9" scale="83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0A0D8-E794-6848-B08E-9A799850C7BD}">
  <sheetPr>
    <pageSetUpPr fitToPage="1"/>
  </sheetPr>
  <dimension ref="A1:T56"/>
  <sheetViews>
    <sheetView topLeftCell="A9" zoomScaleNormal="90" workbookViewId="0">
      <selection activeCell="F59" sqref="F59"/>
    </sheetView>
  </sheetViews>
  <sheetFormatPr defaultColWidth="10.875" defaultRowHeight="15.75" outlineLevelRow="1"/>
  <cols>
    <col min="1" max="1" width="64.625" style="1" customWidth="1"/>
    <col min="2" max="2" width="18.875" style="1" customWidth="1"/>
    <col min="3" max="3" width="17.625" style="1" customWidth="1"/>
    <col min="4" max="15" width="13.375" style="1" customWidth="1"/>
    <col min="16" max="16384" width="10.875" style="1"/>
  </cols>
  <sheetData>
    <row r="1" spans="1:20">
      <c r="A1" s="14" t="s">
        <v>49</v>
      </c>
      <c r="D1" s="57" t="s">
        <v>152</v>
      </c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20">
      <c r="A2" s="44"/>
      <c r="B2" s="44"/>
      <c r="C2" s="44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6"/>
      <c r="R2" s="47"/>
    </row>
    <row r="3" spans="1:20">
      <c r="A3" s="1" t="s">
        <v>1</v>
      </c>
      <c r="B3" s="1" t="s">
        <v>0</v>
      </c>
      <c r="C3" s="1" t="s">
        <v>2</v>
      </c>
      <c r="D3" s="2" t="s">
        <v>138</v>
      </c>
      <c r="E3" s="2" t="s">
        <v>138</v>
      </c>
      <c r="F3" s="2" t="s">
        <v>138</v>
      </c>
      <c r="G3" s="2" t="s">
        <v>138</v>
      </c>
      <c r="H3" s="2" t="s">
        <v>138</v>
      </c>
      <c r="I3" s="2" t="s">
        <v>138</v>
      </c>
      <c r="J3" s="2" t="s">
        <v>138</v>
      </c>
      <c r="K3" s="2" t="s">
        <v>138</v>
      </c>
      <c r="L3" s="2" t="s">
        <v>138</v>
      </c>
      <c r="M3" s="2" t="s">
        <v>138</v>
      </c>
      <c r="N3" s="2" t="s">
        <v>138</v>
      </c>
      <c r="O3" s="2" t="s">
        <v>138</v>
      </c>
      <c r="P3" s="46"/>
    </row>
    <row r="4" spans="1:20">
      <c r="A4" s="1" t="s">
        <v>132</v>
      </c>
      <c r="B4" s="1" t="s">
        <v>0</v>
      </c>
      <c r="C4" s="1" t="s">
        <v>0</v>
      </c>
      <c r="D4" s="3" t="s">
        <v>148</v>
      </c>
      <c r="E4" s="3" t="s">
        <v>148</v>
      </c>
      <c r="F4" s="3" t="s">
        <v>148</v>
      </c>
      <c r="G4" s="3" t="s">
        <v>148</v>
      </c>
      <c r="H4" s="3" t="s">
        <v>148</v>
      </c>
      <c r="I4" s="3" t="s">
        <v>148</v>
      </c>
      <c r="J4" s="3" t="s">
        <v>148</v>
      </c>
      <c r="K4" s="3" t="s">
        <v>148</v>
      </c>
      <c r="L4" s="3" t="s">
        <v>148</v>
      </c>
      <c r="M4" s="3" t="s">
        <v>148</v>
      </c>
      <c r="N4" s="3" t="s">
        <v>148</v>
      </c>
      <c r="O4" s="3" t="s">
        <v>148</v>
      </c>
      <c r="P4" s="46"/>
    </row>
    <row r="5" spans="1:20">
      <c r="A5" s="1" t="s">
        <v>51</v>
      </c>
      <c r="B5" s="1" t="s">
        <v>0</v>
      </c>
      <c r="C5" s="1" t="s">
        <v>52</v>
      </c>
      <c r="D5" s="3" t="s">
        <v>53</v>
      </c>
      <c r="E5" s="2" t="s">
        <v>54</v>
      </c>
      <c r="F5" s="2" t="s">
        <v>55</v>
      </c>
      <c r="G5" s="2" t="s">
        <v>56</v>
      </c>
      <c r="H5" s="2" t="s">
        <v>57</v>
      </c>
      <c r="I5" s="2" t="s">
        <v>58</v>
      </c>
      <c r="J5" s="2" t="s">
        <v>59</v>
      </c>
      <c r="K5" s="2" t="s">
        <v>60</v>
      </c>
      <c r="L5" s="2" t="s">
        <v>61</v>
      </c>
      <c r="M5" s="2" t="s">
        <v>62</v>
      </c>
      <c r="N5" s="2" t="s">
        <v>63</v>
      </c>
      <c r="O5" s="2" t="s">
        <v>64</v>
      </c>
      <c r="P5" s="46"/>
    </row>
    <row r="6" spans="1:20"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46"/>
    </row>
    <row r="7" spans="1:20">
      <c r="A7" s="4" t="s">
        <v>3</v>
      </c>
      <c r="P7" s="46"/>
    </row>
    <row r="8" spans="1:20">
      <c r="A8" s="1" t="s">
        <v>4</v>
      </c>
      <c r="B8" s="1" t="s">
        <v>5</v>
      </c>
      <c r="C8" s="1" t="s">
        <v>2</v>
      </c>
      <c r="D8" s="16">
        <v>2500</v>
      </c>
      <c r="E8" s="16">
        <v>2500</v>
      </c>
      <c r="F8" s="16">
        <v>2500</v>
      </c>
      <c r="G8" s="16">
        <v>2500</v>
      </c>
      <c r="H8" s="16">
        <v>2500</v>
      </c>
      <c r="I8" s="16">
        <v>2500</v>
      </c>
      <c r="J8" s="16">
        <v>2500</v>
      </c>
      <c r="K8" s="16">
        <v>2500</v>
      </c>
      <c r="L8" s="16">
        <v>2500</v>
      </c>
      <c r="M8" s="16">
        <v>2500</v>
      </c>
      <c r="N8" s="16">
        <v>2500</v>
      </c>
      <c r="O8" s="16">
        <v>2500</v>
      </c>
      <c r="P8" s="48"/>
    </row>
    <row r="9" spans="1:20">
      <c r="A9" s="1" t="s">
        <v>32</v>
      </c>
      <c r="B9" s="1" t="s">
        <v>6</v>
      </c>
      <c r="C9" s="1" t="s">
        <v>7</v>
      </c>
      <c r="D9" s="16">
        <v>8000</v>
      </c>
      <c r="E9" s="16">
        <v>8000</v>
      </c>
      <c r="F9" s="16">
        <v>8000</v>
      </c>
      <c r="G9" s="16">
        <v>8000</v>
      </c>
      <c r="H9" s="16">
        <v>8000</v>
      </c>
      <c r="I9" s="16">
        <v>8000</v>
      </c>
      <c r="J9" s="16">
        <v>8000</v>
      </c>
      <c r="K9" s="16">
        <v>8000</v>
      </c>
      <c r="L9" s="16">
        <v>8000</v>
      </c>
      <c r="M9" s="16">
        <v>8000</v>
      </c>
      <c r="N9" s="16">
        <v>8000</v>
      </c>
      <c r="O9" s="16">
        <v>8000</v>
      </c>
      <c r="P9" s="48"/>
    </row>
    <row r="10" spans="1:20">
      <c r="A10" s="6" t="s">
        <v>65</v>
      </c>
      <c r="B10" s="1" t="s">
        <v>66</v>
      </c>
      <c r="C10" s="1" t="s">
        <v>67</v>
      </c>
      <c r="D10" s="17">
        <v>0.34</v>
      </c>
      <c r="E10" s="17">
        <v>0.34</v>
      </c>
      <c r="F10" s="17">
        <v>0.34</v>
      </c>
      <c r="G10" s="17">
        <v>0.34</v>
      </c>
      <c r="H10" s="17">
        <v>0.34</v>
      </c>
      <c r="I10" s="17">
        <v>0.34</v>
      </c>
      <c r="J10" s="17">
        <v>0.34</v>
      </c>
      <c r="K10" s="17">
        <v>0.34</v>
      </c>
      <c r="L10" s="17">
        <v>0.34</v>
      </c>
      <c r="M10" s="17">
        <v>0.34</v>
      </c>
      <c r="N10" s="17">
        <v>0.34</v>
      </c>
      <c r="O10" s="17">
        <v>0.34</v>
      </c>
      <c r="P10" s="48"/>
      <c r="S10" s="41"/>
      <c r="T10" s="41"/>
    </row>
    <row r="11" spans="1:20" outlineLevel="1">
      <c r="A11" s="18" t="s">
        <v>68</v>
      </c>
      <c r="B11" s="19" t="s">
        <v>69</v>
      </c>
      <c r="C11" s="1" t="s">
        <v>67</v>
      </c>
      <c r="D11" s="12">
        <v>0.42</v>
      </c>
      <c r="E11" s="12">
        <v>0.42</v>
      </c>
      <c r="F11" s="12">
        <v>0.42</v>
      </c>
      <c r="G11" s="12">
        <v>0.42</v>
      </c>
      <c r="H11" s="12">
        <v>0.42</v>
      </c>
      <c r="I11" s="12">
        <v>0.42</v>
      </c>
      <c r="J11" s="12">
        <v>0.42</v>
      </c>
      <c r="K11" s="12">
        <v>0.42</v>
      </c>
      <c r="L11" s="12">
        <v>0.42</v>
      </c>
      <c r="M11" s="12">
        <v>0.42</v>
      </c>
      <c r="N11" s="12">
        <v>0.42</v>
      </c>
      <c r="O11" s="12">
        <v>0.42</v>
      </c>
      <c r="P11" s="48"/>
      <c r="S11" s="41"/>
      <c r="T11" s="41"/>
    </row>
    <row r="12" spans="1:20" outlineLevel="1">
      <c r="A12" s="18" t="s">
        <v>70</v>
      </c>
      <c r="B12" s="6" t="s">
        <v>0</v>
      </c>
      <c r="C12" s="1" t="s">
        <v>0</v>
      </c>
      <c r="D12" s="20" t="s">
        <v>150</v>
      </c>
      <c r="E12" s="20" t="s">
        <v>150</v>
      </c>
      <c r="F12" s="20" t="s">
        <v>150</v>
      </c>
      <c r="G12" s="20" t="s">
        <v>150</v>
      </c>
      <c r="H12" s="20" t="s">
        <v>150</v>
      </c>
      <c r="I12" s="20" t="s">
        <v>150</v>
      </c>
      <c r="J12" s="20" t="s">
        <v>150</v>
      </c>
      <c r="K12" s="20" t="s">
        <v>150</v>
      </c>
      <c r="L12" s="20" t="s">
        <v>150</v>
      </c>
      <c r="M12" s="20" t="s">
        <v>150</v>
      </c>
      <c r="N12" s="20" t="s">
        <v>150</v>
      </c>
      <c r="O12" s="20" t="s">
        <v>150</v>
      </c>
      <c r="P12" s="48"/>
      <c r="S12" s="41"/>
      <c r="T12" s="41"/>
    </row>
    <row r="13" spans="1:20" outlineLevel="1">
      <c r="A13" s="18" t="s">
        <v>71</v>
      </c>
      <c r="B13" s="6" t="s">
        <v>72</v>
      </c>
      <c r="C13" s="1" t="s">
        <v>19</v>
      </c>
      <c r="D13" s="12">
        <v>0.91800000000000004</v>
      </c>
      <c r="E13" s="12">
        <v>0.91800000000000004</v>
      </c>
      <c r="F13" s="12">
        <v>0.91800000000000004</v>
      </c>
      <c r="G13" s="12">
        <v>0.91800000000000004</v>
      </c>
      <c r="H13" s="12">
        <v>0.91800000000000004</v>
      </c>
      <c r="I13" s="12">
        <v>0.91800000000000004</v>
      </c>
      <c r="J13" s="12">
        <v>0.91800000000000004</v>
      </c>
      <c r="K13" s="12">
        <v>0.91800000000000004</v>
      </c>
      <c r="L13" s="12">
        <v>0.91800000000000004</v>
      </c>
      <c r="M13" s="12">
        <v>0.91800000000000004</v>
      </c>
      <c r="N13" s="12">
        <v>0.91800000000000004</v>
      </c>
      <c r="O13" s="12">
        <v>0.91800000000000004</v>
      </c>
      <c r="P13" s="46"/>
      <c r="S13" s="41"/>
      <c r="T13" s="41"/>
    </row>
    <row r="14" spans="1:20" outlineLevel="1">
      <c r="A14" s="18" t="s">
        <v>73</v>
      </c>
      <c r="B14" s="21" t="s">
        <v>74</v>
      </c>
      <c r="C14" s="1" t="s">
        <v>67</v>
      </c>
      <c r="D14" s="12">
        <f t="shared" ref="D14:O14" si="0">D13*D11</f>
        <v>0.38556000000000001</v>
      </c>
      <c r="E14" s="12">
        <f t="shared" si="0"/>
        <v>0.38556000000000001</v>
      </c>
      <c r="F14" s="12">
        <f t="shared" si="0"/>
        <v>0.38556000000000001</v>
      </c>
      <c r="G14" s="12">
        <f t="shared" si="0"/>
        <v>0.38556000000000001</v>
      </c>
      <c r="H14" s="12">
        <f t="shared" si="0"/>
        <v>0.38556000000000001</v>
      </c>
      <c r="I14" s="12">
        <f t="shared" si="0"/>
        <v>0.38556000000000001</v>
      </c>
      <c r="J14" s="12">
        <f t="shared" si="0"/>
        <v>0.38556000000000001</v>
      </c>
      <c r="K14" s="12">
        <f t="shared" si="0"/>
        <v>0.38556000000000001</v>
      </c>
      <c r="L14" s="12">
        <f t="shared" si="0"/>
        <v>0.38556000000000001</v>
      </c>
      <c r="M14" s="12">
        <f t="shared" si="0"/>
        <v>0.38556000000000001</v>
      </c>
      <c r="N14" s="12">
        <f t="shared" si="0"/>
        <v>0.38556000000000001</v>
      </c>
      <c r="O14" s="12">
        <f t="shared" si="0"/>
        <v>0.38556000000000001</v>
      </c>
      <c r="P14" s="46"/>
      <c r="S14" s="49"/>
      <c r="T14" s="41"/>
    </row>
    <row r="15" spans="1:20" outlineLevel="1">
      <c r="A15" s="18" t="s">
        <v>68</v>
      </c>
      <c r="B15" s="21" t="s">
        <v>75</v>
      </c>
      <c r="C15" s="1" t="s">
        <v>76</v>
      </c>
      <c r="D15" s="12">
        <v>0.8</v>
      </c>
      <c r="E15" s="12">
        <v>0.8</v>
      </c>
      <c r="F15" s="12">
        <v>0.8</v>
      </c>
      <c r="G15" s="12">
        <v>0.8</v>
      </c>
      <c r="H15" s="12">
        <v>0.8</v>
      </c>
      <c r="I15" s="12">
        <v>0.8</v>
      </c>
      <c r="J15" s="12">
        <v>0.8</v>
      </c>
      <c r="K15" s="12">
        <v>0.8</v>
      </c>
      <c r="L15" s="12">
        <v>0.8</v>
      </c>
      <c r="M15" s="12">
        <v>0.8</v>
      </c>
      <c r="N15" s="12">
        <v>0.8</v>
      </c>
      <c r="O15" s="12">
        <v>0.8</v>
      </c>
      <c r="P15" s="46"/>
      <c r="S15" s="49"/>
      <c r="T15" s="41"/>
    </row>
    <row r="16" spans="1:20">
      <c r="A16" s="22" t="s">
        <v>77</v>
      </c>
      <c r="B16" s="4" t="s">
        <v>78</v>
      </c>
      <c r="C16" s="4" t="s">
        <v>19</v>
      </c>
      <c r="D16" s="17">
        <v>0.25</v>
      </c>
      <c r="E16" s="17">
        <v>0.25</v>
      </c>
      <c r="F16" s="17">
        <v>0.25</v>
      </c>
      <c r="G16" s="17">
        <v>0.25</v>
      </c>
      <c r="H16" s="17">
        <v>0.25</v>
      </c>
      <c r="I16" s="17">
        <v>0.25</v>
      </c>
      <c r="J16" s="17">
        <v>0.25</v>
      </c>
      <c r="K16" s="17">
        <v>0.25</v>
      </c>
      <c r="L16" s="17">
        <v>0.25</v>
      </c>
      <c r="M16" s="17">
        <v>0.25</v>
      </c>
      <c r="N16" s="17">
        <v>0.25</v>
      </c>
      <c r="O16" s="17">
        <v>0.25</v>
      </c>
      <c r="P16" s="46"/>
      <c r="S16" s="49"/>
      <c r="T16" s="41"/>
    </row>
    <row r="17" spans="1:20" outlineLevel="1">
      <c r="A17" s="18" t="s">
        <v>79</v>
      </c>
      <c r="B17" s="19" t="s">
        <v>80</v>
      </c>
      <c r="C17" s="1" t="s">
        <v>76</v>
      </c>
      <c r="D17" s="12">
        <f>D15*(1/(1-D16)-(D10/D14))</f>
        <v>0.36119929453262778</v>
      </c>
      <c r="E17" s="12">
        <f t="shared" ref="E17:O17" si="1">E15*(1/(1-E16)-(E10/E14))</f>
        <v>0.36119929453262778</v>
      </c>
      <c r="F17" s="12">
        <f t="shared" si="1"/>
        <v>0.36119929453262778</v>
      </c>
      <c r="G17" s="12">
        <f t="shared" si="1"/>
        <v>0.36119929453262778</v>
      </c>
      <c r="H17" s="12">
        <f t="shared" si="1"/>
        <v>0.36119929453262778</v>
      </c>
      <c r="I17" s="12">
        <f t="shared" si="1"/>
        <v>0.36119929453262778</v>
      </c>
      <c r="J17" s="12">
        <f t="shared" si="1"/>
        <v>0.36119929453262778</v>
      </c>
      <c r="K17" s="12">
        <f t="shared" si="1"/>
        <v>0.36119929453262778</v>
      </c>
      <c r="L17" s="12">
        <f t="shared" si="1"/>
        <v>0.36119929453262778</v>
      </c>
      <c r="M17" s="12">
        <f t="shared" si="1"/>
        <v>0.36119929453262778</v>
      </c>
      <c r="N17" s="12">
        <f t="shared" si="1"/>
        <v>0.36119929453262778</v>
      </c>
      <c r="O17" s="12">
        <f t="shared" si="1"/>
        <v>0.36119929453262778</v>
      </c>
      <c r="P17" s="46"/>
      <c r="S17" s="49"/>
      <c r="T17" s="41"/>
    </row>
    <row r="18" spans="1:20">
      <c r="A18" s="6" t="s">
        <v>81</v>
      </c>
      <c r="B18" s="1" t="s">
        <v>82</v>
      </c>
      <c r="C18" s="1" t="s">
        <v>76</v>
      </c>
      <c r="D18" s="12">
        <f>D17</f>
        <v>0.36119929453262778</v>
      </c>
      <c r="E18" s="12">
        <f t="shared" ref="E18:O18" si="2">E17</f>
        <v>0.36119929453262778</v>
      </c>
      <c r="F18" s="12">
        <f t="shared" si="2"/>
        <v>0.36119929453262778</v>
      </c>
      <c r="G18" s="12">
        <f t="shared" si="2"/>
        <v>0.36119929453262778</v>
      </c>
      <c r="H18" s="12">
        <f t="shared" si="2"/>
        <v>0.36119929453262778</v>
      </c>
      <c r="I18" s="12">
        <f t="shared" si="2"/>
        <v>0.36119929453262778</v>
      </c>
      <c r="J18" s="12">
        <f t="shared" si="2"/>
        <v>0.36119929453262778</v>
      </c>
      <c r="K18" s="12">
        <f t="shared" si="2"/>
        <v>0.36119929453262778</v>
      </c>
      <c r="L18" s="12">
        <f t="shared" si="2"/>
        <v>0.36119929453262778</v>
      </c>
      <c r="M18" s="12">
        <f t="shared" si="2"/>
        <v>0.36119929453262778</v>
      </c>
      <c r="N18" s="12">
        <f t="shared" si="2"/>
        <v>0.36119929453262778</v>
      </c>
      <c r="O18" s="12">
        <f t="shared" si="2"/>
        <v>0.36119929453262778</v>
      </c>
      <c r="P18" s="46"/>
    </row>
    <row r="19" spans="1:20">
      <c r="A19" s="6" t="s">
        <v>83</v>
      </c>
      <c r="B19" s="1" t="s">
        <v>84</v>
      </c>
      <c r="C19" s="1" t="s">
        <v>85</v>
      </c>
      <c r="D19" s="23">
        <v>150</v>
      </c>
      <c r="E19" s="23">
        <v>150</v>
      </c>
      <c r="F19" s="23">
        <v>150</v>
      </c>
      <c r="G19" s="23">
        <v>150</v>
      </c>
      <c r="H19" s="23">
        <v>150</v>
      </c>
      <c r="I19" s="23">
        <v>150</v>
      </c>
      <c r="J19" s="23">
        <v>150</v>
      </c>
      <c r="K19" s="23">
        <v>150</v>
      </c>
      <c r="L19" s="23">
        <v>150</v>
      </c>
      <c r="M19" s="23">
        <v>150</v>
      </c>
      <c r="N19" s="23">
        <v>150</v>
      </c>
      <c r="O19" s="23">
        <v>150</v>
      </c>
      <c r="P19" s="46"/>
    </row>
    <row r="20" spans="1:20">
      <c r="A20" s="6" t="s">
        <v>86</v>
      </c>
      <c r="B20" s="1" t="s">
        <v>87</v>
      </c>
      <c r="C20" s="1" t="s">
        <v>88</v>
      </c>
      <c r="D20" s="23">
        <v>25</v>
      </c>
      <c r="E20" s="23">
        <v>25</v>
      </c>
      <c r="F20" s="23">
        <v>25</v>
      </c>
      <c r="G20" s="23">
        <v>25</v>
      </c>
      <c r="H20" s="23">
        <v>25</v>
      </c>
      <c r="I20" s="23">
        <v>25</v>
      </c>
      <c r="J20" s="23">
        <v>25</v>
      </c>
      <c r="K20" s="23">
        <v>25</v>
      </c>
      <c r="L20" s="23">
        <v>25</v>
      </c>
      <c r="M20" s="23">
        <v>25</v>
      </c>
      <c r="N20" s="23">
        <v>25</v>
      </c>
      <c r="O20" s="23">
        <v>25</v>
      </c>
      <c r="P20" s="46"/>
    </row>
    <row r="21" spans="1:20">
      <c r="A21" s="22" t="s">
        <v>89</v>
      </c>
      <c r="B21" s="22" t="s">
        <v>90</v>
      </c>
      <c r="C21" s="1" t="s">
        <v>0</v>
      </c>
      <c r="D21" s="24">
        <f t="shared" ref="D21:O21" si="3">1+(279/456)*(D$18/D$10)-(D$20/D$10)/456</f>
        <v>1.488742280537946</v>
      </c>
      <c r="E21" s="24">
        <f t="shared" si="3"/>
        <v>1.488742280537946</v>
      </c>
      <c r="F21" s="24">
        <f t="shared" si="3"/>
        <v>1.488742280537946</v>
      </c>
      <c r="G21" s="24">
        <f t="shared" si="3"/>
        <v>1.488742280537946</v>
      </c>
      <c r="H21" s="24">
        <f t="shared" si="3"/>
        <v>1.488742280537946</v>
      </c>
      <c r="I21" s="24">
        <f t="shared" si="3"/>
        <v>1.488742280537946</v>
      </c>
      <c r="J21" s="24">
        <f t="shared" si="3"/>
        <v>1.488742280537946</v>
      </c>
      <c r="K21" s="24">
        <f t="shared" si="3"/>
        <v>1.488742280537946</v>
      </c>
      <c r="L21" s="24">
        <f t="shared" si="3"/>
        <v>1.488742280537946</v>
      </c>
      <c r="M21" s="24">
        <f t="shared" si="3"/>
        <v>1.488742280537946</v>
      </c>
      <c r="N21" s="24">
        <f t="shared" si="3"/>
        <v>1.488742280537946</v>
      </c>
      <c r="O21" s="24">
        <f t="shared" si="3"/>
        <v>1.488742280537946</v>
      </c>
      <c r="P21" s="46"/>
    </row>
    <row r="22" spans="1:20">
      <c r="A22" s="22" t="s">
        <v>91</v>
      </c>
      <c r="B22" s="22" t="s">
        <v>92</v>
      </c>
      <c r="C22" s="1" t="s">
        <v>0</v>
      </c>
      <c r="D22" s="24">
        <f t="shared" ref="D22:O22" si="4">1+(340/456)*(D$18/D$10)-(D$20/D$10)/456</f>
        <v>1.630855006070004</v>
      </c>
      <c r="E22" s="24">
        <f t="shared" si="4"/>
        <v>1.630855006070004</v>
      </c>
      <c r="F22" s="24">
        <f t="shared" si="4"/>
        <v>1.630855006070004</v>
      </c>
      <c r="G22" s="24">
        <f t="shared" si="4"/>
        <v>1.630855006070004</v>
      </c>
      <c r="H22" s="24">
        <f t="shared" si="4"/>
        <v>1.630855006070004</v>
      </c>
      <c r="I22" s="24">
        <f t="shared" si="4"/>
        <v>1.630855006070004</v>
      </c>
      <c r="J22" s="24">
        <f t="shared" si="4"/>
        <v>1.630855006070004</v>
      </c>
      <c r="K22" s="24">
        <f t="shared" si="4"/>
        <v>1.630855006070004</v>
      </c>
      <c r="L22" s="24">
        <f t="shared" si="4"/>
        <v>1.630855006070004</v>
      </c>
      <c r="M22" s="24">
        <f t="shared" si="4"/>
        <v>1.630855006070004</v>
      </c>
      <c r="N22" s="24">
        <f t="shared" si="4"/>
        <v>1.630855006070004</v>
      </c>
      <c r="O22" s="24">
        <f t="shared" si="4"/>
        <v>1.630855006070004</v>
      </c>
      <c r="P22" s="46"/>
    </row>
    <row r="23" spans="1:20" outlineLevel="1">
      <c r="A23" s="39" t="s">
        <v>93</v>
      </c>
      <c r="B23" s="1" t="s">
        <v>94</v>
      </c>
      <c r="D23" s="25">
        <f t="shared" ref="D23:O23" si="5">(MAX(150,D19)/(273.15+MAX(150,D19)))</f>
        <v>0.35448422545196739</v>
      </c>
      <c r="E23" s="25">
        <f t="shared" si="5"/>
        <v>0.35448422545196739</v>
      </c>
      <c r="F23" s="25">
        <f t="shared" si="5"/>
        <v>0.35448422545196739</v>
      </c>
      <c r="G23" s="25">
        <f t="shared" si="5"/>
        <v>0.35448422545196739</v>
      </c>
      <c r="H23" s="25">
        <f t="shared" si="5"/>
        <v>0.35448422545196739</v>
      </c>
      <c r="I23" s="25">
        <f t="shared" si="5"/>
        <v>0.35448422545196739</v>
      </c>
      <c r="J23" s="25">
        <f t="shared" si="5"/>
        <v>0.35448422545196739</v>
      </c>
      <c r="K23" s="25">
        <f t="shared" si="5"/>
        <v>0.35448422545196739</v>
      </c>
      <c r="L23" s="25">
        <f t="shared" si="5"/>
        <v>0.35448422545196739</v>
      </c>
      <c r="M23" s="25">
        <f t="shared" si="5"/>
        <v>0.35448422545196739</v>
      </c>
      <c r="N23" s="25">
        <f t="shared" si="5"/>
        <v>0.35448422545196739</v>
      </c>
      <c r="O23" s="25">
        <f t="shared" si="5"/>
        <v>0.35448422545196739</v>
      </c>
      <c r="P23" s="46"/>
    </row>
    <row r="24" spans="1:20" outlineLevel="1">
      <c r="A24" s="1" t="s">
        <v>95</v>
      </c>
      <c r="B24" s="1" t="s">
        <v>96</v>
      </c>
      <c r="D24" s="25">
        <v>1</v>
      </c>
      <c r="E24" s="25">
        <v>2</v>
      </c>
      <c r="F24" s="25">
        <v>3</v>
      </c>
      <c r="G24" s="25">
        <v>4</v>
      </c>
      <c r="H24" s="25">
        <v>5</v>
      </c>
      <c r="I24" s="25">
        <v>6</v>
      </c>
      <c r="J24" s="25">
        <v>7</v>
      </c>
      <c r="K24" s="25">
        <v>8</v>
      </c>
      <c r="L24" s="25">
        <v>9</v>
      </c>
      <c r="M24" s="25">
        <v>10</v>
      </c>
      <c r="N24" s="25">
        <v>11</v>
      </c>
      <c r="O24" s="25">
        <v>12</v>
      </c>
      <c r="P24" s="46"/>
    </row>
    <row r="25" spans="1:20" outlineLevel="1">
      <c r="A25" s="39" t="s">
        <v>97</v>
      </c>
      <c r="B25" s="1" t="s">
        <v>98</v>
      </c>
      <c r="C25" s="1" t="s">
        <v>99</v>
      </c>
      <c r="D25" s="26">
        <f>(D20/D10)*(D24*D10/(D24*D10+D23*D18))</f>
        <v>53.414300621087222</v>
      </c>
      <c r="E25" s="26">
        <f t="shared" ref="E25:O25" si="6">(E20/E10)*(E24*E10/(E24*E10+E23*E18))</f>
        <v>61.878166798141564</v>
      </c>
      <c r="F25" s="26">
        <f t="shared" si="6"/>
        <v>65.328765365282877</v>
      </c>
      <c r="G25" s="26">
        <f t="shared" si="6"/>
        <v>67.202519298193494</v>
      </c>
      <c r="H25" s="26">
        <f t="shared" si="6"/>
        <v>68.379268211394958</v>
      </c>
      <c r="I25" s="26">
        <f t="shared" si="6"/>
        <v>69.186932853467894</v>
      </c>
      <c r="J25" s="26">
        <f t="shared" si="6"/>
        <v>69.775616906484515</v>
      </c>
      <c r="K25" s="26">
        <f t="shared" si="6"/>
        <v>70.223746320853749</v>
      </c>
      <c r="L25" s="26">
        <f t="shared" si="6"/>
        <v>70.576290970246205</v>
      </c>
      <c r="M25" s="26">
        <f t="shared" si="6"/>
        <v>70.8608855967328</v>
      </c>
      <c r="N25" s="26">
        <f t="shared" si="6"/>
        <v>71.095448586157602</v>
      </c>
      <c r="O25" s="26">
        <f t="shared" si="6"/>
        <v>71.292107265363285</v>
      </c>
      <c r="P25" s="46"/>
    </row>
    <row r="26" spans="1:20" outlineLevel="1">
      <c r="A26" s="39" t="s">
        <v>100</v>
      </c>
      <c r="B26" s="1" t="s">
        <v>101</v>
      </c>
      <c r="C26" s="1" t="s">
        <v>102</v>
      </c>
      <c r="D26" s="26">
        <f>(D20/D18)*(D23*D18/(D24*D10+D23*D18))</f>
        <v>18.934526983724645</v>
      </c>
      <c r="E26" s="26">
        <f t="shared" ref="E26:O26" si="7">(E20/E18)*(E23*E18/(E24*E10+E23*E18))</f>
        <v>10.96741701491343</v>
      </c>
      <c r="F26" s="26">
        <f t="shared" si="7"/>
        <v>7.7193389300818724</v>
      </c>
      <c r="G26" s="26">
        <f t="shared" si="7"/>
        <v>5.9555582504602524</v>
      </c>
      <c r="H26" s="26">
        <f t="shared" si="7"/>
        <v>4.8478743857777351</v>
      </c>
      <c r="I26" s="26">
        <f t="shared" si="7"/>
        <v>4.0876127173264738</v>
      </c>
      <c r="J26" s="26">
        <f t="shared" si="7"/>
        <v>3.5334793592183371</v>
      </c>
      <c r="K26" s="26">
        <f t="shared" si="7"/>
        <v>3.111651290360411</v>
      </c>
      <c r="L26" s="26">
        <f t="shared" si="7"/>
        <v>2.7797979822067118</v>
      </c>
      <c r="M26" s="26">
        <f t="shared" si="7"/>
        <v>2.5119066145598299</v>
      </c>
      <c r="N26" s="26">
        <f t="shared" si="7"/>
        <v>2.2911104568385681</v>
      </c>
      <c r="O26" s="26">
        <f t="shared" si="7"/>
        <v>2.1059939520667399</v>
      </c>
      <c r="P26" s="46"/>
    </row>
    <row r="27" spans="1:20" outlineLevel="1">
      <c r="A27" s="1" t="s">
        <v>103</v>
      </c>
      <c r="B27" s="1" t="s">
        <v>104</v>
      </c>
      <c r="C27" s="1" t="s">
        <v>99</v>
      </c>
      <c r="D27" s="27">
        <f>183*3.6</f>
        <v>658.80000000000007</v>
      </c>
      <c r="E27" s="27">
        <f t="shared" ref="E27:O27" si="8">183*3.6</f>
        <v>658.80000000000007</v>
      </c>
      <c r="F27" s="27">
        <f t="shared" si="8"/>
        <v>658.80000000000007</v>
      </c>
      <c r="G27" s="27">
        <f t="shared" si="8"/>
        <v>658.80000000000007</v>
      </c>
      <c r="H27" s="27">
        <f t="shared" si="8"/>
        <v>658.80000000000007</v>
      </c>
      <c r="I27" s="27">
        <f t="shared" si="8"/>
        <v>658.80000000000007</v>
      </c>
      <c r="J27" s="27">
        <f t="shared" si="8"/>
        <v>658.80000000000007</v>
      </c>
      <c r="K27" s="27">
        <f t="shared" si="8"/>
        <v>658.80000000000007</v>
      </c>
      <c r="L27" s="27">
        <f t="shared" si="8"/>
        <v>658.80000000000007</v>
      </c>
      <c r="M27" s="27">
        <f t="shared" si="8"/>
        <v>658.80000000000007</v>
      </c>
      <c r="N27" s="27">
        <f t="shared" si="8"/>
        <v>658.80000000000007</v>
      </c>
      <c r="O27" s="27">
        <f t="shared" si="8"/>
        <v>658.80000000000007</v>
      </c>
      <c r="P27" s="46"/>
    </row>
    <row r="28" spans="1:20" outlineLevel="1">
      <c r="A28" s="1" t="s">
        <v>105</v>
      </c>
      <c r="B28" s="1" t="s">
        <v>106</v>
      </c>
      <c r="C28" s="1" t="s">
        <v>102</v>
      </c>
      <c r="D28" s="1">
        <f>80*3.6</f>
        <v>288</v>
      </c>
      <c r="E28" s="1">
        <f t="shared" ref="E28:O28" si="9">80*3.6</f>
        <v>288</v>
      </c>
      <c r="F28" s="1">
        <f t="shared" si="9"/>
        <v>288</v>
      </c>
      <c r="G28" s="1">
        <f t="shared" si="9"/>
        <v>288</v>
      </c>
      <c r="H28" s="1">
        <f t="shared" si="9"/>
        <v>288</v>
      </c>
      <c r="I28" s="1">
        <f t="shared" si="9"/>
        <v>288</v>
      </c>
      <c r="J28" s="1">
        <f t="shared" si="9"/>
        <v>288</v>
      </c>
      <c r="K28" s="1">
        <f t="shared" si="9"/>
        <v>288</v>
      </c>
      <c r="L28" s="1">
        <f t="shared" si="9"/>
        <v>288</v>
      </c>
      <c r="M28" s="1">
        <f t="shared" si="9"/>
        <v>288</v>
      </c>
      <c r="N28" s="1">
        <f t="shared" si="9"/>
        <v>288</v>
      </c>
      <c r="O28" s="1">
        <f t="shared" si="9"/>
        <v>288</v>
      </c>
      <c r="P28" s="46"/>
    </row>
    <row r="29" spans="1:20" outlineLevel="1">
      <c r="A29" s="39" t="s">
        <v>107</v>
      </c>
      <c r="B29" s="1" t="s">
        <v>108</v>
      </c>
      <c r="C29" s="1" t="s">
        <v>0</v>
      </c>
      <c r="D29" s="28">
        <f>(D27-D25)/D27</f>
        <v>0.91892182662251476</v>
      </c>
      <c r="E29" s="28">
        <f t="shared" ref="E29:O30" si="10">(E27-E25)/E27</f>
        <v>0.90607442805382277</v>
      </c>
      <c r="F29" s="28">
        <f t="shared" si="10"/>
        <v>0.90083672531074255</v>
      </c>
      <c r="G29" s="28">
        <f t="shared" si="10"/>
        <v>0.89799253294141856</v>
      </c>
      <c r="H29" s="28">
        <f t="shared" si="10"/>
        <v>0.89620633240528991</v>
      </c>
      <c r="I29" s="28">
        <f t="shared" si="10"/>
        <v>0.89498036907488188</v>
      </c>
      <c r="J29" s="28">
        <f t="shared" si="10"/>
        <v>0.89408679886690268</v>
      </c>
      <c r="K29" s="28">
        <f t="shared" si="10"/>
        <v>0.89340657814078062</v>
      </c>
      <c r="L29" s="28">
        <f t="shared" si="10"/>
        <v>0.89287144661468398</v>
      </c>
      <c r="M29" s="28">
        <f t="shared" si="10"/>
        <v>0.89243945719985907</v>
      </c>
      <c r="N29" s="28">
        <f t="shared" si="10"/>
        <v>0.89208341137498837</v>
      </c>
      <c r="O29" s="28">
        <f t="shared" si="10"/>
        <v>0.89178490093296414</v>
      </c>
      <c r="P29" s="46"/>
    </row>
    <row r="30" spans="1:20" outlineLevel="1">
      <c r="A30" s="39" t="s">
        <v>109</v>
      </c>
      <c r="B30" s="1" t="s">
        <v>110</v>
      </c>
      <c r="C30" s="1" t="s">
        <v>0</v>
      </c>
      <c r="D30" s="28">
        <f>(D28-D26)/D28</f>
        <v>0.93425511463984501</v>
      </c>
      <c r="E30" s="28">
        <f t="shared" si="10"/>
        <v>0.96191869092043936</v>
      </c>
      <c r="F30" s="28">
        <f t="shared" si="10"/>
        <v>0.97319673982610466</v>
      </c>
      <c r="G30" s="28">
        <f t="shared" si="10"/>
        <v>0.97932097829701314</v>
      </c>
      <c r="H30" s="28">
        <f t="shared" si="10"/>
        <v>0.98316710282716058</v>
      </c>
      <c r="I30" s="28">
        <f t="shared" si="10"/>
        <v>0.98580690028706086</v>
      </c>
      <c r="J30" s="28">
        <f t="shared" si="10"/>
        <v>0.98773097444715852</v>
      </c>
      <c r="K30" s="28">
        <f t="shared" si="10"/>
        <v>0.98919565524180419</v>
      </c>
      <c r="L30" s="28">
        <f t="shared" si="10"/>
        <v>0.99034792367289326</v>
      </c>
      <c r="M30" s="28">
        <f t="shared" si="10"/>
        <v>0.99127810203277833</v>
      </c>
      <c r="N30" s="28">
        <f t="shared" si="10"/>
        <v>0.99204475535819947</v>
      </c>
      <c r="O30" s="28">
        <f t="shared" si="10"/>
        <v>0.99268752099976831</v>
      </c>
      <c r="P30" s="46"/>
    </row>
    <row r="31" spans="1:20">
      <c r="A31" s="4" t="s">
        <v>111</v>
      </c>
      <c r="B31" s="4" t="s">
        <v>112</v>
      </c>
      <c r="C31" s="4" t="s">
        <v>0</v>
      </c>
      <c r="D31" s="29">
        <f>((D27*D10)+(D28*D18)-D20)/((D27*D10)+(D28*D18))</f>
        <v>0.92378453020494078</v>
      </c>
      <c r="E31" s="29">
        <f t="shared" ref="E31:O31" si="11">((E27*E10)+(E28*E18)-E20)/((E27*E10)+(E28*E18))</f>
        <v>0.92378453020494078</v>
      </c>
      <c r="F31" s="29">
        <f t="shared" si="11"/>
        <v>0.92378453020494078</v>
      </c>
      <c r="G31" s="29">
        <f t="shared" si="11"/>
        <v>0.92378453020494078</v>
      </c>
      <c r="H31" s="29">
        <f t="shared" si="11"/>
        <v>0.92378453020494078</v>
      </c>
      <c r="I31" s="29">
        <f t="shared" si="11"/>
        <v>0.92378453020494078</v>
      </c>
      <c r="J31" s="29">
        <f t="shared" si="11"/>
        <v>0.92378453020494078</v>
      </c>
      <c r="K31" s="29">
        <f t="shared" si="11"/>
        <v>0.92378453020494078</v>
      </c>
      <c r="L31" s="29">
        <f t="shared" si="11"/>
        <v>0.92378453020494078</v>
      </c>
      <c r="M31" s="29">
        <f t="shared" si="11"/>
        <v>0.92378453020494078</v>
      </c>
      <c r="N31" s="29">
        <f t="shared" si="11"/>
        <v>0.92378453020494078</v>
      </c>
      <c r="O31" s="29">
        <f t="shared" si="11"/>
        <v>0.92378453020494078</v>
      </c>
      <c r="P31" s="46"/>
    </row>
    <row r="32" spans="1:20">
      <c r="P32" s="46"/>
    </row>
    <row r="33" spans="1:17">
      <c r="A33" s="4" t="s">
        <v>8</v>
      </c>
      <c r="P33" s="46"/>
    </row>
    <row r="34" spans="1:17">
      <c r="A34" s="1" t="s">
        <v>113</v>
      </c>
      <c r="B34" s="1" t="s">
        <v>9</v>
      </c>
      <c r="C34" s="1" t="s">
        <v>10</v>
      </c>
      <c r="D34" s="16">
        <v>5557</v>
      </c>
      <c r="E34" s="16">
        <v>5557</v>
      </c>
      <c r="F34" s="16">
        <v>5557</v>
      </c>
      <c r="G34" s="16">
        <v>5557</v>
      </c>
      <c r="H34" s="16">
        <v>5557</v>
      </c>
      <c r="I34" s="16">
        <v>5557</v>
      </c>
      <c r="J34" s="16">
        <v>5557</v>
      </c>
      <c r="K34" s="16">
        <v>5557</v>
      </c>
      <c r="L34" s="16">
        <v>5557</v>
      </c>
      <c r="M34" s="16">
        <v>5557</v>
      </c>
      <c r="N34" s="16">
        <v>5557</v>
      </c>
      <c r="O34" s="16">
        <v>5557</v>
      </c>
      <c r="P34" s="46"/>
    </row>
    <row r="35" spans="1:17">
      <c r="A35" s="1" t="s">
        <v>114</v>
      </c>
      <c r="B35" s="1" t="s">
        <v>115</v>
      </c>
      <c r="C35" s="1" t="s">
        <v>52</v>
      </c>
      <c r="D35" s="17">
        <v>0</v>
      </c>
      <c r="E35" s="30">
        <v>2.5000000000000001E-2</v>
      </c>
      <c r="F35" s="30">
        <v>7.4999999999999997E-2</v>
      </c>
      <c r="G35" s="17">
        <v>0.15</v>
      </c>
      <c r="H35" s="17">
        <v>0.25</v>
      </c>
      <c r="I35" s="17">
        <v>0.35</v>
      </c>
      <c r="J35" s="17">
        <v>0.44999999999999996</v>
      </c>
      <c r="K35" s="17">
        <v>0.54999999999999993</v>
      </c>
      <c r="L35" s="17">
        <v>0.64999999999999991</v>
      </c>
      <c r="M35" s="17">
        <v>0.74999999999999989</v>
      </c>
      <c r="N35" s="17">
        <v>0.84999999999999987</v>
      </c>
      <c r="O35" s="17">
        <v>0.94999999999999984</v>
      </c>
      <c r="P35" s="46"/>
    </row>
    <row r="36" spans="1:17">
      <c r="A36" s="1" t="s">
        <v>12</v>
      </c>
      <c r="B36" s="1" t="s">
        <v>13</v>
      </c>
      <c r="C36" s="1" t="s">
        <v>11</v>
      </c>
      <c r="D36" s="31">
        <v>0.08</v>
      </c>
      <c r="E36" s="31">
        <v>0.08</v>
      </c>
      <c r="F36" s="31">
        <v>0.08</v>
      </c>
      <c r="G36" s="31">
        <v>0.08</v>
      </c>
      <c r="H36" s="31">
        <v>0.08</v>
      </c>
      <c r="I36" s="31">
        <v>0.08</v>
      </c>
      <c r="J36" s="31">
        <v>0.08</v>
      </c>
      <c r="K36" s="31">
        <v>0.08</v>
      </c>
      <c r="L36" s="31">
        <v>0.08</v>
      </c>
      <c r="M36" s="31">
        <v>0.08</v>
      </c>
      <c r="N36" s="31">
        <v>0.08</v>
      </c>
      <c r="O36" s="31">
        <v>0.08</v>
      </c>
      <c r="P36" s="46"/>
    </row>
    <row r="37" spans="1:17">
      <c r="C37" s="1" t="s">
        <v>116</v>
      </c>
      <c r="D37" s="5">
        <f t="shared" ref="D37:O37" si="12">D36*D34</f>
        <v>444.56</v>
      </c>
      <c r="E37" s="5">
        <f t="shared" si="12"/>
        <v>444.56</v>
      </c>
      <c r="F37" s="5">
        <f t="shared" si="12"/>
        <v>444.56</v>
      </c>
      <c r="G37" s="5">
        <f t="shared" si="12"/>
        <v>444.56</v>
      </c>
      <c r="H37" s="5">
        <f t="shared" si="12"/>
        <v>444.56</v>
      </c>
      <c r="I37" s="5">
        <f t="shared" si="12"/>
        <v>444.56</v>
      </c>
      <c r="J37" s="5">
        <f t="shared" si="12"/>
        <v>444.56</v>
      </c>
      <c r="K37" s="5">
        <f t="shared" si="12"/>
        <v>444.56</v>
      </c>
      <c r="L37" s="5">
        <f t="shared" si="12"/>
        <v>444.56</v>
      </c>
      <c r="M37" s="5">
        <f t="shared" si="12"/>
        <v>444.56</v>
      </c>
      <c r="N37" s="5">
        <f t="shared" si="12"/>
        <v>444.56</v>
      </c>
      <c r="O37" s="5">
        <f t="shared" si="12"/>
        <v>444.56</v>
      </c>
      <c r="P37" s="46"/>
    </row>
    <row r="38" spans="1:17">
      <c r="A38" s="1" t="s">
        <v>117</v>
      </c>
      <c r="B38" s="1" t="s">
        <v>118</v>
      </c>
      <c r="C38" s="1" t="s">
        <v>119</v>
      </c>
      <c r="D38" s="16">
        <v>80000</v>
      </c>
      <c r="E38" s="16">
        <v>80000</v>
      </c>
      <c r="F38" s="16">
        <v>80000</v>
      </c>
      <c r="G38" s="16">
        <v>80000</v>
      </c>
      <c r="H38" s="16">
        <v>80000</v>
      </c>
      <c r="I38" s="16">
        <v>80000</v>
      </c>
      <c r="J38" s="16">
        <v>80000</v>
      </c>
      <c r="K38" s="16">
        <v>80000</v>
      </c>
      <c r="L38" s="16">
        <v>80000</v>
      </c>
      <c r="M38" s="16">
        <v>80000</v>
      </c>
      <c r="N38" s="16">
        <v>80000</v>
      </c>
      <c r="O38" s="16">
        <v>80000</v>
      </c>
      <c r="P38" s="46"/>
    </row>
    <row r="39" spans="1:17">
      <c r="A39" s="1" t="s">
        <v>120</v>
      </c>
      <c r="B39" s="1" t="s">
        <v>121</v>
      </c>
      <c r="C39" s="1" t="s">
        <v>10</v>
      </c>
      <c r="D39" s="16">
        <v>440</v>
      </c>
      <c r="E39" s="16">
        <v>440</v>
      </c>
      <c r="F39" s="16">
        <v>440</v>
      </c>
      <c r="G39" s="16">
        <v>440</v>
      </c>
      <c r="H39" s="16">
        <v>440</v>
      </c>
      <c r="I39" s="16">
        <v>440</v>
      </c>
      <c r="J39" s="16">
        <v>440</v>
      </c>
      <c r="K39" s="16">
        <v>440</v>
      </c>
      <c r="L39" s="16">
        <v>440</v>
      </c>
      <c r="M39" s="16">
        <v>440</v>
      </c>
      <c r="N39" s="16">
        <v>440</v>
      </c>
      <c r="O39" s="16">
        <v>440</v>
      </c>
      <c r="P39" s="46"/>
    </row>
    <row r="40" spans="1:17"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46"/>
    </row>
    <row r="41" spans="1:17">
      <c r="A41" s="4" t="s">
        <v>14</v>
      </c>
      <c r="P41" s="46"/>
    </row>
    <row r="42" spans="1:17">
      <c r="A42" s="1" t="s">
        <v>122</v>
      </c>
      <c r="B42" s="1" t="s">
        <v>15</v>
      </c>
      <c r="C42" s="1" t="s">
        <v>16</v>
      </c>
      <c r="D42" s="32">
        <v>5</v>
      </c>
      <c r="E42" s="32">
        <v>15</v>
      </c>
      <c r="F42" s="32">
        <v>15</v>
      </c>
      <c r="G42" s="32">
        <v>15</v>
      </c>
      <c r="H42" s="32">
        <v>15</v>
      </c>
      <c r="I42" s="32">
        <v>15</v>
      </c>
      <c r="J42" s="32">
        <v>15</v>
      </c>
      <c r="K42" s="32">
        <v>15</v>
      </c>
      <c r="L42" s="32">
        <v>15</v>
      </c>
      <c r="M42" s="32">
        <v>15</v>
      </c>
      <c r="N42" s="32">
        <v>15</v>
      </c>
      <c r="O42" s="32">
        <v>15</v>
      </c>
      <c r="P42" s="46"/>
    </row>
    <row r="43" spans="1:17">
      <c r="A43" s="1" t="s">
        <v>17</v>
      </c>
      <c r="B43" s="33" t="s">
        <v>18</v>
      </c>
      <c r="C43" s="1" t="s">
        <v>19</v>
      </c>
      <c r="D43" s="31">
        <v>0.3</v>
      </c>
      <c r="E43" s="31">
        <v>0.3</v>
      </c>
      <c r="F43" s="31">
        <v>0.3</v>
      </c>
      <c r="G43" s="31">
        <v>0.3</v>
      </c>
      <c r="H43" s="31">
        <v>0.3</v>
      </c>
      <c r="I43" s="31">
        <v>0.3</v>
      </c>
      <c r="J43" s="31">
        <v>0.3</v>
      </c>
      <c r="K43" s="31">
        <v>0.3</v>
      </c>
      <c r="L43" s="31">
        <v>0.3</v>
      </c>
      <c r="M43" s="31">
        <v>0.3</v>
      </c>
      <c r="N43" s="31">
        <v>0.3</v>
      </c>
      <c r="O43" s="31">
        <v>0.3</v>
      </c>
      <c r="P43" s="46"/>
    </row>
    <row r="44" spans="1:17">
      <c r="A44" s="1" t="s">
        <v>20</v>
      </c>
      <c r="B44" s="1" t="s">
        <v>21</v>
      </c>
      <c r="C44" s="1" t="s">
        <v>19</v>
      </c>
      <c r="D44" s="31">
        <v>0.25</v>
      </c>
      <c r="E44" s="31">
        <v>0.25</v>
      </c>
      <c r="F44" s="31">
        <v>0.25</v>
      </c>
      <c r="G44" s="31">
        <v>0.25</v>
      </c>
      <c r="H44" s="31">
        <v>0.25</v>
      </c>
      <c r="I44" s="31">
        <v>0.25</v>
      </c>
      <c r="J44" s="31">
        <v>0.25</v>
      </c>
      <c r="K44" s="31">
        <v>0.25</v>
      </c>
      <c r="L44" s="31">
        <v>0.25</v>
      </c>
      <c r="M44" s="31">
        <v>0.25</v>
      </c>
      <c r="N44" s="31">
        <v>0.25</v>
      </c>
      <c r="O44" s="31">
        <v>0.25</v>
      </c>
      <c r="P44" s="46"/>
      <c r="Q44" s="50"/>
    </row>
    <row r="45" spans="1:17">
      <c r="A45" s="1" t="s">
        <v>22</v>
      </c>
      <c r="B45" s="1" t="s">
        <v>23</v>
      </c>
      <c r="C45" s="1" t="s">
        <v>19</v>
      </c>
      <c r="D45" s="31">
        <v>0.02</v>
      </c>
      <c r="E45" s="31">
        <v>0.02</v>
      </c>
      <c r="F45" s="31">
        <v>0.02</v>
      </c>
      <c r="G45" s="31">
        <v>0.02</v>
      </c>
      <c r="H45" s="31">
        <v>0.02</v>
      </c>
      <c r="I45" s="31">
        <v>0.02</v>
      </c>
      <c r="J45" s="31">
        <v>0.02</v>
      </c>
      <c r="K45" s="31">
        <v>0.02</v>
      </c>
      <c r="L45" s="31">
        <v>0.02</v>
      </c>
      <c r="M45" s="31">
        <v>0.02</v>
      </c>
      <c r="N45" s="31">
        <v>0.02</v>
      </c>
      <c r="O45" s="31">
        <v>0.02</v>
      </c>
      <c r="P45" s="46"/>
    </row>
    <row r="46" spans="1:17">
      <c r="D46" s="13"/>
      <c r="E46" s="13"/>
      <c r="F46" s="13"/>
      <c r="G46" s="13"/>
      <c r="H46" s="13"/>
      <c r="I46" s="13"/>
      <c r="J46" s="13"/>
      <c r="P46" s="46"/>
    </row>
    <row r="47" spans="1:17">
      <c r="A47" s="4" t="s">
        <v>24</v>
      </c>
      <c r="P47" s="46"/>
    </row>
    <row r="48" spans="1:17">
      <c r="A48" s="1" t="s">
        <v>123</v>
      </c>
      <c r="B48" s="33" t="s">
        <v>25</v>
      </c>
      <c r="C48" s="1" t="s">
        <v>19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46"/>
    </row>
    <row r="49" spans="1:16">
      <c r="A49" s="6" t="s">
        <v>26</v>
      </c>
      <c r="B49" s="1" t="s">
        <v>27</v>
      </c>
      <c r="C49" s="1" t="s">
        <v>28</v>
      </c>
      <c r="D49" s="34">
        <v>0.25</v>
      </c>
      <c r="E49" s="34">
        <v>0.25</v>
      </c>
      <c r="F49" s="34">
        <v>0.25</v>
      </c>
      <c r="G49" s="34">
        <v>0.25</v>
      </c>
      <c r="H49" s="34">
        <v>0.25</v>
      </c>
      <c r="I49" s="34">
        <v>0.25</v>
      </c>
      <c r="J49" s="34">
        <v>0.25</v>
      </c>
      <c r="K49" s="34">
        <v>0.25</v>
      </c>
      <c r="L49" s="34">
        <v>0.25</v>
      </c>
      <c r="M49" s="34">
        <v>0.25</v>
      </c>
      <c r="N49" s="34">
        <v>0.25</v>
      </c>
      <c r="O49" s="34">
        <v>0.25</v>
      </c>
      <c r="P49" s="46"/>
    </row>
    <row r="50" spans="1:16">
      <c r="A50" s="1" t="s">
        <v>124</v>
      </c>
      <c r="B50" s="35" t="s">
        <v>125</v>
      </c>
      <c r="C50" s="35" t="s">
        <v>126</v>
      </c>
      <c r="D50" s="34">
        <v>25.85</v>
      </c>
      <c r="E50" s="34">
        <v>25.85</v>
      </c>
      <c r="F50" s="34">
        <v>25.85</v>
      </c>
      <c r="G50" s="34">
        <v>25.85</v>
      </c>
      <c r="H50" s="34">
        <v>25.85</v>
      </c>
      <c r="I50" s="34">
        <v>25.85</v>
      </c>
      <c r="J50" s="34">
        <v>25.85</v>
      </c>
      <c r="K50" s="34">
        <v>25.85</v>
      </c>
      <c r="L50" s="34">
        <v>25.85</v>
      </c>
      <c r="M50" s="34">
        <v>25.85</v>
      </c>
      <c r="N50" s="34">
        <v>25.85</v>
      </c>
      <c r="O50" s="34">
        <v>25.85</v>
      </c>
      <c r="P50" s="46"/>
    </row>
    <row r="51" spans="1:16">
      <c r="A51" s="1" t="s">
        <v>127</v>
      </c>
      <c r="B51" s="36" t="s">
        <v>128</v>
      </c>
      <c r="C51" s="35" t="s">
        <v>129</v>
      </c>
      <c r="D51" s="37">
        <v>0.9</v>
      </c>
      <c r="E51" s="37">
        <v>0.9</v>
      </c>
      <c r="F51" s="37">
        <v>0.9</v>
      </c>
      <c r="G51" s="37">
        <v>0.9</v>
      </c>
      <c r="H51" s="37">
        <v>0.9</v>
      </c>
      <c r="I51" s="37">
        <v>0.9</v>
      </c>
      <c r="J51" s="37">
        <v>0.9</v>
      </c>
      <c r="K51" s="37">
        <v>0.9</v>
      </c>
      <c r="L51" s="37">
        <v>0.9</v>
      </c>
      <c r="M51" s="37">
        <v>0.9</v>
      </c>
      <c r="N51" s="37">
        <v>0.9</v>
      </c>
      <c r="O51" s="37">
        <v>0.9</v>
      </c>
      <c r="P51" s="46"/>
    </row>
    <row r="52" spans="1:16">
      <c r="P52" s="46"/>
    </row>
    <row r="53" spans="1:16">
      <c r="A53" s="4" t="s">
        <v>29</v>
      </c>
      <c r="P53" s="46"/>
    </row>
    <row r="54" spans="1:16">
      <c r="A54" s="1" t="s">
        <v>12</v>
      </c>
      <c r="B54" s="1" t="s">
        <v>30</v>
      </c>
      <c r="C54" s="1" t="s">
        <v>31</v>
      </c>
      <c r="D54" s="38">
        <v>0.02</v>
      </c>
      <c r="E54" s="38">
        <v>0.02</v>
      </c>
      <c r="F54" s="38">
        <v>0.02</v>
      </c>
      <c r="G54" s="38">
        <v>0.02</v>
      </c>
      <c r="H54" s="38">
        <v>0.02</v>
      </c>
      <c r="I54" s="38">
        <v>0.02</v>
      </c>
      <c r="J54" s="38">
        <v>0.02</v>
      </c>
      <c r="K54" s="38">
        <v>0.02</v>
      </c>
      <c r="L54" s="38">
        <v>0.02</v>
      </c>
      <c r="M54" s="38">
        <v>0.02</v>
      </c>
      <c r="N54" s="38">
        <v>0.02</v>
      </c>
      <c r="O54" s="38">
        <v>0.02</v>
      </c>
      <c r="P54" s="46"/>
    </row>
    <row r="55" spans="1:16"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46"/>
    </row>
    <row r="56" spans="1:16"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</sheetData>
  <mergeCells count="1">
    <mergeCell ref="D1:O1"/>
  </mergeCells>
  <pageMargins left="0.7" right="0.7" top="0.75" bottom="0.75" header="0.3" footer="0.3"/>
  <pageSetup paperSize="9" scale="83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94A65-00B6-524A-8ACA-4D2F97F6A120}">
  <sheetPr>
    <pageSetUpPr fitToPage="1"/>
  </sheetPr>
  <dimension ref="A1:T56"/>
  <sheetViews>
    <sheetView topLeftCell="A16" zoomScaleNormal="90" workbookViewId="0">
      <selection activeCell="F63" sqref="F63"/>
    </sheetView>
  </sheetViews>
  <sheetFormatPr defaultColWidth="10.875" defaultRowHeight="15.75" outlineLevelRow="1"/>
  <cols>
    <col min="1" max="1" width="64.625" style="1" customWidth="1"/>
    <col min="2" max="2" width="18.875" style="1" customWidth="1"/>
    <col min="3" max="3" width="17.625" style="1" customWidth="1"/>
    <col min="4" max="15" width="13.375" style="1" customWidth="1"/>
    <col min="16" max="16384" width="10.875" style="1"/>
  </cols>
  <sheetData>
    <row r="1" spans="1:20">
      <c r="A1" s="14" t="s">
        <v>49</v>
      </c>
      <c r="D1" s="57" t="s">
        <v>153</v>
      </c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20">
      <c r="A2" s="44"/>
      <c r="B2" s="44"/>
      <c r="C2" s="44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6"/>
      <c r="R2" s="47"/>
    </row>
    <row r="3" spans="1:20">
      <c r="A3" s="1" t="s">
        <v>1</v>
      </c>
      <c r="B3" s="1" t="s">
        <v>0</v>
      </c>
      <c r="C3" s="1" t="s">
        <v>2</v>
      </c>
      <c r="D3" s="2" t="s">
        <v>139</v>
      </c>
      <c r="E3" s="2" t="s">
        <v>139</v>
      </c>
      <c r="F3" s="2" t="s">
        <v>139</v>
      </c>
      <c r="G3" s="2" t="s">
        <v>139</v>
      </c>
      <c r="H3" s="2" t="s">
        <v>139</v>
      </c>
      <c r="I3" s="2" t="s">
        <v>139</v>
      </c>
      <c r="J3" s="2" t="s">
        <v>139</v>
      </c>
      <c r="K3" s="2" t="s">
        <v>139</v>
      </c>
      <c r="L3" s="2" t="s">
        <v>139</v>
      </c>
      <c r="M3" s="2" t="s">
        <v>139</v>
      </c>
      <c r="N3" s="2" t="s">
        <v>139</v>
      </c>
      <c r="O3" s="2" t="s">
        <v>139</v>
      </c>
      <c r="P3" s="46"/>
    </row>
    <row r="4" spans="1:20">
      <c r="A4" s="1" t="s">
        <v>132</v>
      </c>
      <c r="B4" s="1" t="s">
        <v>0</v>
      </c>
      <c r="C4" s="1" t="s">
        <v>0</v>
      </c>
      <c r="D4" s="3" t="s">
        <v>148</v>
      </c>
      <c r="E4" s="3" t="s">
        <v>148</v>
      </c>
      <c r="F4" s="3" t="s">
        <v>148</v>
      </c>
      <c r="G4" s="3" t="s">
        <v>148</v>
      </c>
      <c r="H4" s="3" t="s">
        <v>148</v>
      </c>
      <c r="I4" s="3" t="s">
        <v>148</v>
      </c>
      <c r="J4" s="3" t="s">
        <v>148</v>
      </c>
      <c r="K4" s="3" t="s">
        <v>148</v>
      </c>
      <c r="L4" s="3" t="s">
        <v>148</v>
      </c>
      <c r="M4" s="3" t="s">
        <v>148</v>
      </c>
      <c r="N4" s="3" t="s">
        <v>148</v>
      </c>
      <c r="O4" s="3" t="s">
        <v>148</v>
      </c>
      <c r="P4" s="46"/>
    </row>
    <row r="5" spans="1:20">
      <c r="A5" s="1" t="s">
        <v>51</v>
      </c>
      <c r="B5" s="1" t="s">
        <v>0</v>
      </c>
      <c r="C5" s="1" t="s">
        <v>52</v>
      </c>
      <c r="D5" s="3" t="s">
        <v>53</v>
      </c>
      <c r="E5" s="2" t="s">
        <v>54</v>
      </c>
      <c r="F5" s="2" t="s">
        <v>55</v>
      </c>
      <c r="G5" s="2" t="s">
        <v>56</v>
      </c>
      <c r="H5" s="2" t="s">
        <v>57</v>
      </c>
      <c r="I5" s="2" t="s">
        <v>58</v>
      </c>
      <c r="J5" s="2" t="s">
        <v>59</v>
      </c>
      <c r="K5" s="2" t="s">
        <v>60</v>
      </c>
      <c r="L5" s="2" t="s">
        <v>61</v>
      </c>
      <c r="M5" s="2" t="s">
        <v>62</v>
      </c>
      <c r="N5" s="2" t="s">
        <v>63</v>
      </c>
      <c r="O5" s="2" t="s">
        <v>64</v>
      </c>
      <c r="P5" s="46"/>
    </row>
    <row r="6" spans="1:20"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46"/>
    </row>
    <row r="7" spans="1:20">
      <c r="A7" s="4" t="s">
        <v>3</v>
      </c>
      <c r="P7" s="46"/>
    </row>
    <row r="8" spans="1:20">
      <c r="A8" s="1" t="s">
        <v>4</v>
      </c>
      <c r="B8" s="1" t="s">
        <v>5</v>
      </c>
      <c r="C8" s="1" t="s">
        <v>2</v>
      </c>
      <c r="D8" s="16">
        <v>4000</v>
      </c>
      <c r="E8" s="16">
        <v>4000</v>
      </c>
      <c r="F8" s="16">
        <v>4000</v>
      </c>
      <c r="G8" s="16">
        <v>4000</v>
      </c>
      <c r="H8" s="16">
        <v>4000</v>
      </c>
      <c r="I8" s="16">
        <v>4000</v>
      </c>
      <c r="J8" s="16">
        <v>4000</v>
      </c>
      <c r="K8" s="16">
        <v>4000</v>
      </c>
      <c r="L8" s="16">
        <v>4000</v>
      </c>
      <c r="M8" s="16">
        <v>4000</v>
      </c>
      <c r="N8" s="16">
        <v>4000</v>
      </c>
      <c r="O8" s="16">
        <v>4000</v>
      </c>
      <c r="P8" s="46"/>
    </row>
    <row r="9" spans="1:20">
      <c r="A9" s="1" t="s">
        <v>32</v>
      </c>
      <c r="B9" s="1" t="s">
        <v>6</v>
      </c>
      <c r="C9" s="1" t="s">
        <v>7</v>
      </c>
      <c r="D9" s="16">
        <v>8000</v>
      </c>
      <c r="E9" s="16">
        <v>8000</v>
      </c>
      <c r="F9" s="16">
        <v>8000</v>
      </c>
      <c r="G9" s="16">
        <v>8000</v>
      </c>
      <c r="H9" s="16">
        <v>8000</v>
      </c>
      <c r="I9" s="16">
        <v>8000</v>
      </c>
      <c r="J9" s="16">
        <v>8000</v>
      </c>
      <c r="K9" s="16">
        <v>8000</v>
      </c>
      <c r="L9" s="16">
        <v>8000</v>
      </c>
      <c r="M9" s="16">
        <v>8000</v>
      </c>
      <c r="N9" s="16">
        <v>8000</v>
      </c>
      <c r="O9" s="16">
        <v>8000</v>
      </c>
      <c r="P9" s="46"/>
    </row>
    <row r="10" spans="1:20">
      <c r="A10" s="6" t="s">
        <v>65</v>
      </c>
      <c r="B10" s="1" t="s">
        <v>66</v>
      </c>
      <c r="C10" s="1" t="s">
        <v>67</v>
      </c>
      <c r="D10" s="17">
        <v>0.36</v>
      </c>
      <c r="E10" s="17">
        <v>0.36</v>
      </c>
      <c r="F10" s="17">
        <v>0.36</v>
      </c>
      <c r="G10" s="17">
        <v>0.36</v>
      </c>
      <c r="H10" s="17">
        <v>0.36</v>
      </c>
      <c r="I10" s="17">
        <v>0.36</v>
      </c>
      <c r="J10" s="17">
        <v>0.36</v>
      </c>
      <c r="K10" s="17">
        <v>0.36</v>
      </c>
      <c r="L10" s="17">
        <v>0.36</v>
      </c>
      <c r="M10" s="17">
        <v>0.36</v>
      </c>
      <c r="N10" s="17">
        <v>0.36</v>
      </c>
      <c r="O10" s="17">
        <v>0.36</v>
      </c>
      <c r="P10" s="46"/>
      <c r="S10" s="41"/>
      <c r="T10" s="41"/>
    </row>
    <row r="11" spans="1:20" outlineLevel="1">
      <c r="A11" s="18" t="s">
        <v>68</v>
      </c>
      <c r="B11" s="19" t="s">
        <v>69</v>
      </c>
      <c r="C11" s="1" t="s">
        <v>67</v>
      </c>
      <c r="D11" s="12">
        <v>0.42</v>
      </c>
      <c r="E11" s="12">
        <v>0.42</v>
      </c>
      <c r="F11" s="12">
        <v>0.42</v>
      </c>
      <c r="G11" s="12">
        <v>0.42</v>
      </c>
      <c r="H11" s="12">
        <v>0.42</v>
      </c>
      <c r="I11" s="12">
        <v>0.42</v>
      </c>
      <c r="J11" s="12">
        <v>0.42</v>
      </c>
      <c r="K11" s="12">
        <v>0.42</v>
      </c>
      <c r="L11" s="12">
        <v>0.42</v>
      </c>
      <c r="M11" s="12">
        <v>0.42</v>
      </c>
      <c r="N11" s="12">
        <v>0.42</v>
      </c>
      <c r="O11" s="12">
        <v>0.42</v>
      </c>
      <c r="P11" s="46"/>
      <c r="S11" s="41"/>
      <c r="T11" s="41"/>
    </row>
    <row r="12" spans="1:20" outlineLevel="1">
      <c r="A12" s="18" t="s">
        <v>70</v>
      </c>
      <c r="B12" s="6" t="s">
        <v>0</v>
      </c>
      <c r="C12" s="1" t="s">
        <v>0</v>
      </c>
      <c r="D12" s="20" t="s">
        <v>150</v>
      </c>
      <c r="E12" s="20" t="s">
        <v>150</v>
      </c>
      <c r="F12" s="20" t="s">
        <v>150</v>
      </c>
      <c r="G12" s="20" t="s">
        <v>150</v>
      </c>
      <c r="H12" s="20" t="s">
        <v>150</v>
      </c>
      <c r="I12" s="20" t="s">
        <v>150</v>
      </c>
      <c r="J12" s="20" t="s">
        <v>150</v>
      </c>
      <c r="K12" s="20" t="s">
        <v>150</v>
      </c>
      <c r="L12" s="20" t="s">
        <v>150</v>
      </c>
      <c r="M12" s="20" t="s">
        <v>150</v>
      </c>
      <c r="N12" s="20" t="s">
        <v>150</v>
      </c>
      <c r="O12" s="20" t="s">
        <v>150</v>
      </c>
      <c r="P12" s="46"/>
      <c r="S12" s="41"/>
      <c r="T12" s="41"/>
    </row>
    <row r="13" spans="1:20" outlineLevel="1">
      <c r="A13" s="18" t="s">
        <v>71</v>
      </c>
      <c r="B13" s="6" t="s">
        <v>72</v>
      </c>
      <c r="C13" s="1" t="s">
        <v>19</v>
      </c>
      <c r="D13" s="12">
        <v>0.91800000000000004</v>
      </c>
      <c r="E13" s="12">
        <v>0.91800000000000004</v>
      </c>
      <c r="F13" s="12">
        <v>0.91800000000000004</v>
      </c>
      <c r="G13" s="12">
        <v>0.91800000000000004</v>
      </c>
      <c r="H13" s="12">
        <v>0.91800000000000004</v>
      </c>
      <c r="I13" s="12">
        <v>0.91800000000000004</v>
      </c>
      <c r="J13" s="12">
        <v>0.91800000000000004</v>
      </c>
      <c r="K13" s="12">
        <v>0.91800000000000004</v>
      </c>
      <c r="L13" s="12">
        <v>0.91800000000000004</v>
      </c>
      <c r="M13" s="12">
        <v>0.91800000000000004</v>
      </c>
      <c r="N13" s="12">
        <v>0.91800000000000004</v>
      </c>
      <c r="O13" s="12">
        <v>0.91800000000000004</v>
      </c>
      <c r="P13" s="46"/>
      <c r="S13" s="41"/>
      <c r="T13" s="41"/>
    </row>
    <row r="14" spans="1:20" outlineLevel="1">
      <c r="A14" s="18" t="s">
        <v>73</v>
      </c>
      <c r="B14" s="21" t="s">
        <v>74</v>
      </c>
      <c r="C14" s="1" t="s">
        <v>67</v>
      </c>
      <c r="D14" s="12">
        <f t="shared" ref="D14:O14" si="0">D13*D11</f>
        <v>0.38556000000000001</v>
      </c>
      <c r="E14" s="12">
        <f t="shared" si="0"/>
        <v>0.38556000000000001</v>
      </c>
      <c r="F14" s="12">
        <f t="shared" si="0"/>
        <v>0.38556000000000001</v>
      </c>
      <c r="G14" s="12">
        <f t="shared" si="0"/>
        <v>0.38556000000000001</v>
      </c>
      <c r="H14" s="12">
        <f t="shared" si="0"/>
        <v>0.38556000000000001</v>
      </c>
      <c r="I14" s="12">
        <f t="shared" si="0"/>
        <v>0.38556000000000001</v>
      </c>
      <c r="J14" s="12">
        <f t="shared" si="0"/>
        <v>0.38556000000000001</v>
      </c>
      <c r="K14" s="12">
        <f t="shared" si="0"/>
        <v>0.38556000000000001</v>
      </c>
      <c r="L14" s="12">
        <f t="shared" si="0"/>
        <v>0.38556000000000001</v>
      </c>
      <c r="M14" s="12">
        <f t="shared" si="0"/>
        <v>0.38556000000000001</v>
      </c>
      <c r="N14" s="12">
        <f t="shared" si="0"/>
        <v>0.38556000000000001</v>
      </c>
      <c r="O14" s="12">
        <f t="shared" si="0"/>
        <v>0.38556000000000001</v>
      </c>
      <c r="P14" s="46"/>
      <c r="S14" s="49"/>
      <c r="T14" s="41"/>
    </row>
    <row r="15" spans="1:20" outlineLevel="1">
      <c r="A15" s="18" t="s">
        <v>68</v>
      </c>
      <c r="B15" s="21" t="s">
        <v>75</v>
      </c>
      <c r="C15" s="1" t="s">
        <v>76</v>
      </c>
      <c r="D15" s="12">
        <v>0.8</v>
      </c>
      <c r="E15" s="12">
        <v>0.8</v>
      </c>
      <c r="F15" s="12">
        <v>0.8</v>
      </c>
      <c r="G15" s="12">
        <v>0.8</v>
      </c>
      <c r="H15" s="12">
        <v>0.8</v>
      </c>
      <c r="I15" s="12">
        <v>0.8</v>
      </c>
      <c r="J15" s="12">
        <v>0.8</v>
      </c>
      <c r="K15" s="12">
        <v>0.8</v>
      </c>
      <c r="L15" s="12">
        <v>0.8</v>
      </c>
      <c r="M15" s="12">
        <v>0.8</v>
      </c>
      <c r="N15" s="12">
        <v>0.8</v>
      </c>
      <c r="O15" s="12">
        <v>0.8</v>
      </c>
      <c r="P15" s="46"/>
      <c r="S15" s="49"/>
      <c r="T15" s="41"/>
    </row>
    <row r="16" spans="1:20">
      <c r="A16" s="22" t="s">
        <v>77</v>
      </c>
      <c r="B16" s="4" t="s">
        <v>78</v>
      </c>
      <c r="C16" s="4" t="s">
        <v>19</v>
      </c>
      <c r="D16" s="17">
        <v>0.3</v>
      </c>
      <c r="E16" s="17">
        <v>0.3</v>
      </c>
      <c r="F16" s="17">
        <v>0.3</v>
      </c>
      <c r="G16" s="17">
        <v>0.3</v>
      </c>
      <c r="H16" s="17">
        <v>0.3</v>
      </c>
      <c r="I16" s="17">
        <v>0.3</v>
      </c>
      <c r="J16" s="17">
        <v>0.3</v>
      </c>
      <c r="K16" s="17">
        <v>0.3</v>
      </c>
      <c r="L16" s="17">
        <v>0.3</v>
      </c>
      <c r="M16" s="17">
        <v>0.3</v>
      </c>
      <c r="N16" s="17">
        <v>0.3</v>
      </c>
      <c r="O16" s="17">
        <v>0.3</v>
      </c>
      <c r="P16" s="46"/>
      <c r="S16" s="49"/>
      <c r="T16" s="41"/>
    </row>
    <row r="17" spans="1:20" outlineLevel="1">
      <c r="A17" s="18" t="s">
        <v>79</v>
      </c>
      <c r="B17" s="19" t="s">
        <v>80</v>
      </c>
      <c r="C17" s="1" t="s">
        <v>76</v>
      </c>
      <c r="D17" s="12">
        <f>D15*(1/(1-D16)-(D10/D14))</f>
        <v>0.39589169000933722</v>
      </c>
      <c r="E17" s="12">
        <f t="shared" ref="E17:O17" si="1">E15*(1/(1-E16)-(E10/E14))</f>
        <v>0.39589169000933722</v>
      </c>
      <c r="F17" s="12">
        <f t="shared" si="1"/>
        <v>0.39589169000933722</v>
      </c>
      <c r="G17" s="12">
        <f t="shared" si="1"/>
        <v>0.39589169000933722</v>
      </c>
      <c r="H17" s="12">
        <f t="shared" si="1"/>
        <v>0.39589169000933722</v>
      </c>
      <c r="I17" s="12">
        <f t="shared" si="1"/>
        <v>0.39589169000933722</v>
      </c>
      <c r="J17" s="12">
        <f t="shared" si="1"/>
        <v>0.39589169000933722</v>
      </c>
      <c r="K17" s="12">
        <f t="shared" si="1"/>
        <v>0.39589169000933722</v>
      </c>
      <c r="L17" s="12">
        <f t="shared" si="1"/>
        <v>0.39589169000933722</v>
      </c>
      <c r="M17" s="12">
        <f t="shared" si="1"/>
        <v>0.39589169000933722</v>
      </c>
      <c r="N17" s="12">
        <f t="shared" si="1"/>
        <v>0.39589169000933722</v>
      </c>
      <c r="O17" s="12">
        <f t="shared" si="1"/>
        <v>0.39589169000933722</v>
      </c>
      <c r="P17" s="46"/>
      <c r="S17" s="49"/>
      <c r="T17" s="41"/>
    </row>
    <row r="18" spans="1:20">
      <c r="A18" s="6" t="s">
        <v>81</v>
      </c>
      <c r="B18" s="1" t="s">
        <v>82</v>
      </c>
      <c r="C18" s="1" t="s">
        <v>76</v>
      </c>
      <c r="D18" s="12">
        <f>D17</f>
        <v>0.39589169000933722</v>
      </c>
      <c r="E18" s="12">
        <f t="shared" ref="E18:O18" si="2">E17</f>
        <v>0.39589169000933722</v>
      </c>
      <c r="F18" s="12">
        <f t="shared" si="2"/>
        <v>0.39589169000933722</v>
      </c>
      <c r="G18" s="12">
        <f t="shared" si="2"/>
        <v>0.39589169000933722</v>
      </c>
      <c r="H18" s="12">
        <f t="shared" si="2"/>
        <v>0.39589169000933722</v>
      </c>
      <c r="I18" s="12">
        <f t="shared" si="2"/>
        <v>0.39589169000933722</v>
      </c>
      <c r="J18" s="12">
        <f t="shared" si="2"/>
        <v>0.39589169000933722</v>
      </c>
      <c r="K18" s="12">
        <f t="shared" si="2"/>
        <v>0.39589169000933722</v>
      </c>
      <c r="L18" s="12">
        <f t="shared" si="2"/>
        <v>0.39589169000933722</v>
      </c>
      <c r="M18" s="12">
        <f t="shared" si="2"/>
        <v>0.39589169000933722</v>
      </c>
      <c r="N18" s="12">
        <f t="shared" si="2"/>
        <v>0.39589169000933722</v>
      </c>
      <c r="O18" s="12">
        <f t="shared" si="2"/>
        <v>0.39589169000933722</v>
      </c>
      <c r="P18" s="46"/>
    </row>
    <row r="19" spans="1:20">
      <c r="A19" s="6" t="s">
        <v>83</v>
      </c>
      <c r="B19" s="1" t="s">
        <v>84</v>
      </c>
      <c r="C19" s="1" t="s">
        <v>85</v>
      </c>
      <c r="D19" s="23">
        <v>150</v>
      </c>
      <c r="E19" s="23">
        <v>150</v>
      </c>
      <c r="F19" s="23">
        <v>150</v>
      </c>
      <c r="G19" s="23">
        <v>150</v>
      </c>
      <c r="H19" s="23">
        <v>150</v>
      </c>
      <c r="I19" s="23">
        <v>150</v>
      </c>
      <c r="J19" s="23">
        <v>150</v>
      </c>
      <c r="K19" s="23">
        <v>150</v>
      </c>
      <c r="L19" s="23">
        <v>150</v>
      </c>
      <c r="M19" s="23">
        <v>150</v>
      </c>
      <c r="N19" s="23">
        <v>150</v>
      </c>
      <c r="O19" s="23">
        <v>150</v>
      </c>
      <c r="P19" s="46"/>
    </row>
    <row r="20" spans="1:20">
      <c r="A20" s="6" t="s">
        <v>86</v>
      </c>
      <c r="B20" s="1" t="s">
        <v>87</v>
      </c>
      <c r="C20" s="1" t="s">
        <v>88</v>
      </c>
      <c r="D20" s="23">
        <v>25</v>
      </c>
      <c r="E20" s="23">
        <v>25</v>
      </c>
      <c r="F20" s="23">
        <v>25</v>
      </c>
      <c r="G20" s="23">
        <v>25</v>
      </c>
      <c r="H20" s="23">
        <v>25</v>
      </c>
      <c r="I20" s="23">
        <v>25</v>
      </c>
      <c r="J20" s="23">
        <v>25</v>
      </c>
      <c r="K20" s="23">
        <v>25</v>
      </c>
      <c r="L20" s="23">
        <v>25</v>
      </c>
      <c r="M20" s="23">
        <v>25</v>
      </c>
      <c r="N20" s="23">
        <v>25</v>
      </c>
      <c r="O20" s="23">
        <v>25</v>
      </c>
      <c r="P20" s="46"/>
    </row>
    <row r="21" spans="1:20">
      <c r="A21" s="22" t="s">
        <v>89</v>
      </c>
      <c r="B21" s="22" t="s">
        <v>90</v>
      </c>
      <c r="C21" s="1" t="s">
        <v>0</v>
      </c>
      <c r="D21" s="24">
        <f t="shared" ref="D21:O21" si="3">1+(279/456)*(D$18/D$10)-(D$20/D$10)/456</f>
        <v>1.520551787966649</v>
      </c>
      <c r="E21" s="24">
        <f t="shared" si="3"/>
        <v>1.520551787966649</v>
      </c>
      <c r="F21" s="24">
        <f t="shared" si="3"/>
        <v>1.520551787966649</v>
      </c>
      <c r="G21" s="24">
        <f t="shared" si="3"/>
        <v>1.520551787966649</v>
      </c>
      <c r="H21" s="24">
        <f t="shared" si="3"/>
        <v>1.520551787966649</v>
      </c>
      <c r="I21" s="24">
        <f t="shared" si="3"/>
        <v>1.520551787966649</v>
      </c>
      <c r="J21" s="24">
        <f t="shared" si="3"/>
        <v>1.520551787966649</v>
      </c>
      <c r="K21" s="24">
        <f t="shared" si="3"/>
        <v>1.520551787966649</v>
      </c>
      <c r="L21" s="24">
        <f t="shared" si="3"/>
        <v>1.520551787966649</v>
      </c>
      <c r="M21" s="24">
        <f t="shared" si="3"/>
        <v>1.520551787966649</v>
      </c>
      <c r="N21" s="24">
        <f t="shared" si="3"/>
        <v>1.520551787966649</v>
      </c>
      <c r="O21" s="24">
        <f t="shared" si="3"/>
        <v>1.520551787966649</v>
      </c>
      <c r="P21" s="46"/>
    </row>
    <row r="22" spans="1:20">
      <c r="A22" s="22" t="s">
        <v>91</v>
      </c>
      <c r="B22" s="22" t="s">
        <v>92</v>
      </c>
      <c r="C22" s="1" t="s">
        <v>0</v>
      </c>
      <c r="D22" s="24">
        <f t="shared" ref="D22:O22" si="4">1+(340/456)*(D$18/D$10)-(D$20/D$10)/456</f>
        <v>1.6676606640056937</v>
      </c>
      <c r="E22" s="24">
        <f t="shared" si="4"/>
        <v>1.6676606640056937</v>
      </c>
      <c r="F22" s="24">
        <f t="shared" si="4"/>
        <v>1.6676606640056937</v>
      </c>
      <c r="G22" s="24">
        <f t="shared" si="4"/>
        <v>1.6676606640056937</v>
      </c>
      <c r="H22" s="24">
        <f t="shared" si="4"/>
        <v>1.6676606640056937</v>
      </c>
      <c r="I22" s="24">
        <f t="shared" si="4"/>
        <v>1.6676606640056937</v>
      </c>
      <c r="J22" s="24">
        <f t="shared" si="4"/>
        <v>1.6676606640056937</v>
      </c>
      <c r="K22" s="24">
        <f t="shared" si="4"/>
        <v>1.6676606640056937</v>
      </c>
      <c r="L22" s="24">
        <f t="shared" si="4"/>
        <v>1.6676606640056937</v>
      </c>
      <c r="M22" s="24">
        <f t="shared" si="4"/>
        <v>1.6676606640056937</v>
      </c>
      <c r="N22" s="24">
        <f t="shared" si="4"/>
        <v>1.6676606640056937</v>
      </c>
      <c r="O22" s="24">
        <f t="shared" si="4"/>
        <v>1.6676606640056937</v>
      </c>
      <c r="P22" s="46"/>
    </row>
    <row r="23" spans="1:20" outlineLevel="1">
      <c r="A23" s="39" t="s">
        <v>93</v>
      </c>
      <c r="B23" s="1" t="s">
        <v>94</v>
      </c>
      <c r="D23" s="25">
        <f t="shared" ref="D23:O23" si="5">(MAX(150,D19)/(273.15+MAX(150,D19)))</f>
        <v>0.35448422545196739</v>
      </c>
      <c r="E23" s="25">
        <f t="shared" si="5"/>
        <v>0.35448422545196739</v>
      </c>
      <c r="F23" s="25">
        <f t="shared" si="5"/>
        <v>0.35448422545196739</v>
      </c>
      <c r="G23" s="25">
        <f t="shared" si="5"/>
        <v>0.35448422545196739</v>
      </c>
      <c r="H23" s="25">
        <f t="shared" si="5"/>
        <v>0.35448422545196739</v>
      </c>
      <c r="I23" s="25">
        <f t="shared" si="5"/>
        <v>0.35448422545196739</v>
      </c>
      <c r="J23" s="25">
        <f t="shared" si="5"/>
        <v>0.35448422545196739</v>
      </c>
      <c r="K23" s="25">
        <f t="shared" si="5"/>
        <v>0.35448422545196739</v>
      </c>
      <c r="L23" s="25">
        <f t="shared" si="5"/>
        <v>0.35448422545196739</v>
      </c>
      <c r="M23" s="25">
        <f t="shared" si="5"/>
        <v>0.35448422545196739</v>
      </c>
      <c r="N23" s="25">
        <f t="shared" si="5"/>
        <v>0.35448422545196739</v>
      </c>
      <c r="O23" s="25">
        <f t="shared" si="5"/>
        <v>0.35448422545196739</v>
      </c>
      <c r="P23" s="46"/>
    </row>
    <row r="24" spans="1:20" outlineLevel="1">
      <c r="A24" s="1" t="s">
        <v>95</v>
      </c>
      <c r="B24" s="1" t="s">
        <v>96</v>
      </c>
      <c r="D24" s="25">
        <v>1</v>
      </c>
      <c r="E24" s="25">
        <v>2</v>
      </c>
      <c r="F24" s="25">
        <v>3</v>
      </c>
      <c r="G24" s="25">
        <v>4</v>
      </c>
      <c r="H24" s="25">
        <v>5</v>
      </c>
      <c r="I24" s="25">
        <v>6</v>
      </c>
      <c r="J24" s="25">
        <v>7</v>
      </c>
      <c r="K24" s="25">
        <v>8</v>
      </c>
      <c r="L24" s="25">
        <v>9</v>
      </c>
      <c r="M24" s="25">
        <v>10</v>
      </c>
      <c r="N24" s="25">
        <v>11</v>
      </c>
      <c r="O24" s="25">
        <v>12</v>
      </c>
      <c r="P24" s="46"/>
    </row>
    <row r="25" spans="1:20" outlineLevel="1">
      <c r="A25" s="39" t="s">
        <v>97</v>
      </c>
      <c r="B25" s="1" t="s">
        <v>98</v>
      </c>
      <c r="C25" s="1" t="s">
        <v>99</v>
      </c>
      <c r="D25" s="26">
        <f>(D20/D10)*(D24*D10/(D24*D10+D23*D18))</f>
        <v>49.966286837301148</v>
      </c>
      <c r="E25" s="26">
        <f t="shared" ref="E25:O25" si="6">(E20/E10)*(E24*E10/(E24*E10+E23*E18))</f>
        <v>58.116736965307879</v>
      </c>
      <c r="F25" s="26">
        <f t="shared" si="6"/>
        <v>61.458415118561014</v>
      </c>
      <c r="G25" s="26">
        <f t="shared" si="6"/>
        <v>63.277628301601197</v>
      </c>
      <c r="H25" s="26">
        <f t="shared" si="6"/>
        <v>64.421786971234852</v>
      </c>
      <c r="I25" s="26">
        <f t="shared" si="6"/>
        <v>65.207826759358014</v>
      </c>
      <c r="J25" s="26">
        <f t="shared" si="6"/>
        <v>65.781130878633121</v>
      </c>
      <c r="K25" s="26">
        <f t="shared" si="6"/>
        <v>66.217768487912252</v>
      </c>
      <c r="L25" s="26">
        <f t="shared" si="6"/>
        <v>66.561403818044596</v>
      </c>
      <c r="M25" s="26">
        <f t="shared" si="6"/>
        <v>66.83889071985574</v>
      </c>
      <c r="N25" s="26">
        <f t="shared" si="6"/>
        <v>67.067652223777145</v>
      </c>
      <c r="O25" s="26">
        <f t="shared" si="6"/>
        <v>67.259486412663179</v>
      </c>
      <c r="P25" s="46"/>
    </row>
    <row r="26" spans="1:20" outlineLevel="1">
      <c r="A26" s="39" t="s">
        <v>100</v>
      </c>
      <c r="B26" s="1" t="s">
        <v>101</v>
      </c>
      <c r="C26" s="1" t="s">
        <v>102</v>
      </c>
      <c r="D26" s="26">
        <f>(D20/D18)*(D23*D18/(D24*D10+D23*D18))</f>
        <v>17.712260488231532</v>
      </c>
      <c r="E26" s="26">
        <f t="shared" ref="E26:O26" si="7">(E20/E18)*(E23*E18/(E24*E10+E23*E18))</f>
        <v>10.300733244471443</v>
      </c>
      <c r="F26" s="26">
        <f t="shared" si="7"/>
        <v>7.2620128936028614</v>
      </c>
      <c r="G26" s="26">
        <f t="shared" si="7"/>
        <v>5.6077302642326474</v>
      </c>
      <c r="H26" s="26">
        <f t="shared" si="7"/>
        <v>4.5673014513459664</v>
      </c>
      <c r="I26" s="26">
        <f t="shared" si="7"/>
        <v>3.8525243270328491</v>
      </c>
      <c r="J26" s="26">
        <f t="shared" si="7"/>
        <v>3.3311961755523942</v>
      </c>
      <c r="K26" s="26">
        <f t="shared" si="7"/>
        <v>2.9341442966994093</v>
      </c>
      <c r="L26" s="26">
        <f t="shared" si="7"/>
        <v>2.6216630752705745</v>
      </c>
      <c r="M26" s="26">
        <f t="shared" si="7"/>
        <v>2.3693332406896754</v>
      </c>
      <c r="N26" s="26">
        <f t="shared" si="7"/>
        <v>2.1613113410388696</v>
      </c>
      <c r="O26" s="26">
        <f t="shared" si="7"/>
        <v>1.9868689121075032</v>
      </c>
      <c r="P26" s="46"/>
    </row>
    <row r="27" spans="1:20" outlineLevel="1">
      <c r="A27" s="1" t="s">
        <v>103</v>
      </c>
      <c r="B27" s="1" t="s">
        <v>104</v>
      </c>
      <c r="C27" s="1" t="s">
        <v>99</v>
      </c>
      <c r="D27" s="27">
        <f>183*3.6</f>
        <v>658.80000000000007</v>
      </c>
      <c r="E27" s="27">
        <f t="shared" ref="E27:O27" si="8">183*3.6</f>
        <v>658.80000000000007</v>
      </c>
      <c r="F27" s="27">
        <f t="shared" si="8"/>
        <v>658.80000000000007</v>
      </c>
      <c r="G27" s="27">
        <f t="shared" si="8"/>
        <v>658.80000000000007</v>
      </c>
      <c r="H27" s="27">
        <f t="shared" si="8"/>
        <v>658.80000000000007</v>
      </c>
      <c r="I27" s="27">
        <f t="shared" si="8"/>
        <v>658.80000000000007</v>
      </c>
      <c r="J27" s="27">
        <f t="shared" si="8"/>
        <v>658.80000000000007</v>
      </c>
      <c r="K27" s="27">
        <f t="shared" si="8"/>
        <v>658.80000000000007</v>
      </c>
      <c r="L27" s="27">
        <f t="shared" si="8"/>
        <v>658.80000000000007</v>
      </c>
      <c r="M27" s="27">
        <f t="shared" si="8"/>
        <v>658.80000000000007</v>
      </c>
      <c r="N27" s="27">
        <f t="shared" si="8"/>
        <v>658.80000000000007</v>
      </c>
      <c r="O27" s="27">
        <f t="shared" si="8"/>
        <v>658.80000000000007</v>
      </c>
      <c r="P27" s="46"/>
    </row>
    <row r="28" spans="1:20" outlineLevel="1">
      <c r="A28" s="1" t="s">
        <v>105</v>
      </c>
      <c r="B28" s="1" t="s">
        <v>106</v>
      </c>
      <c r="C28" s="1" t="s">
        <v>102</v>
      </c>
      <c r="D28" s="1">
        <f>80*3.6</f>
        <v>288</v>
      </c>
      <c r="E28" s="1">
        <f t="shared" ref="E28:O28" si="9">80*3.6</f>
        <v>288</v>
      </c>
      <c r="F28" s="1">
        <f t="shared" si="9"/>
        <v>288</v>
      </c>
      <c r="G28" s="1">
        <f t="shared" si="9"/>
        <v>288</v>
      </c>
      <c r="H28" s="1">
        <f t="shared" si="9"/>
        <v>288</v>
      </c>
      <c r="I28" s="1">
        <f t="shared" si="9"/>
        <v>288</v>
      </c>
      <c r="J28" s="1">
        <f t="shared" si="9"/>
        <v>288</v>
      </c>
      <c r="K28" s="1">
        <f t="shared" si="9"/>
        <v>288</v>
      </c>
      <c r="L28" s="1">
        <f t="shared" si="9"/>
        <v>288</v>
      </c>
      <c r="M28" s="1">
        <f t="shared" si="9"/>
        <v>288</v>
      </c>
      <c r="N28" s="1">
        <f t="shared" si="9"/>
        <v>288</v>
      </c>
      <c r="O28" s="1">
        <f t="shared" si="9"/>
        <v>288</v>
      </c>
      <c r="P28" s="46"/>
    </row>
    <row r="29" spans="1:20" outlineLevel="1">
      <c r="A29" s="39" t="s">
        <v>107</v>
      </c>
      <c r="B29" s="1" t="s">
        <v>108</v>
      </c>
      <c r="C29" s="1" t="s">
        <v>0</v>
      </c>
      <c r="D29" s="28">
        <f>(D27-D25)/D27</f>
        <v>0.92415560589359269</v>
      </c>
      <c r="E29" s="28">
        <f t="shared" ref="E29:O30" si="10">(E27-E25)/E27</f>
        <v>0.91178394510426863</v>
      </c>
      <c r="F29" s="28">
        <f t="shared" si="10"/>
        <v>0.90671157389410906</v>
      </c>
      <c r="G29" s="28">
        <f t="shared" si="10"/>
        <v>0.90395016954826768</v>
      </c>
      <c r="H29" s="28">
        <f t="shared" si="10"/>
        <v>0.90221343811287968</v>
      </c>
      <c r="I29" s="28">
        <f t="shared" si="10"/>
        <v>0.90102029939381001</v>
      </c>
      <c r="J29" s="28">
        <f t="shared" si="10"/>
        <v>0.90015007456188056</v>
      </c>
      <c r="K29" s="28">
        <f t="shared" si="10"/>
        <v>0.89948729737718236</v>
      </c>
      <c r="L29" s="28">
        <f t="shared" si="10"/>
        <v>0.89896568940794686</v>
      </c>
      <c r="M29" s="28">
        <f t="shared" si="10"/>
        <v>0.89854448888910787</v>
      </c>
      <c r="N29" s="28">
        <f t="shared" si="10"/>
        <v>0.8981972492049527</v>
      </c>
      <c r="O29" s="28">
        <f t="shared" si="10"/>
        <v>0.89790606191156175</v>
      </c>
      <c r="P29" s="46"/>
    </row>
    <row r="30" spans="1:20" outlineLevel="1">
      <c r="A30" s="39" t="s">
        <v>109</v>
      </c>
      <c r="B30" s="1" t="s">
        <v>110</v>
      </c>
      <c r="C30" s="1" t="s">
        <v>0</v>
      </c>
      <c r="D30" s="28">
        <f>(D28-D26)/D28</f>
        <v>0.93849909552697375</v>
      </c>
      <c r="E30" s="28">
        <f t="shared" si="10"/>
        <v>0.96423356512336311</v>
      </c>
      <c r="F30" s="28">
        <f t="shared" si="10"/>
        <v>0.97478467745276787</v>
      </c>
      <c r="G30" s="28">
        <f t="shared" si="10"/>
        <v>0.98052871436030331</v>
      </c>
      <c r="H30" s="28">
        <f t="shared" si="10"/>
        <v>0.98414131440504882</v>
      </c>
      <c r="I30" s="28">
        <f t="shared" si="10"/>
        <v>0.98662317942002487</v>
      </c>
      <c r="J30" s="28">
        <f t="shared" si="10"/>
        <v>0.98843334661266524</v>
      </c>
      <c r="K30" s="28">
        <f t="shared" si="10"/>
        <v>0.98981199896979377</v>
      </c>
      <c r="L30" s="28">
        <f t="shared" si="10"/>
        <v>0.99089700321086605</v>
      </c>
      <c r="M30" s="28">
        <f t="shared" si="10"/>
        <v>0.99177314846982745</v>
      </c>
      <c r="N30" s="28">
        <f t="shared" si="10"/>
        <v>0.99249544673250389</v>
      </c>
      <c r="O30" s="28">
        <f t="shared" si="10"/>
        <v>0.99310114961073781</v>
      </c>
      <c r="P30" s="46"/>
    </row>
    <row r="31" spans="1:20">
      <c r="A31" s="4" t="s">
        <v>111</v>
      </c>
      <c r="B31" s="4" t="s">
        <v>112</v>
      </c>
      <c r="C31" s="4" t="s">
        <v>0</v>
      </c>
      <c r="D31" s="29">
        <f>((D27*D10)+(D28*D18)-D20)/((D27*D10)+(D28*D18))</f>
        <v>0.92881241010024362</v>
      </c>
      <c r="E31" s="29">
        <f t="shared" ref="E31:O31" si="11">((E27*E10)+(E28*E18)-E20)/((E27*E10)+(E28*E18))</f>
        <v>0.92881241010024362</v>
      </c>
      <c r="F31" s="29">
        <f t="shared" si="11"/>
        <v>0.92881241010024362</v>
      </c>
      <c r="G31" s="29">
        <f t="shared" si="11"/>
        <v>0.92881241010024362</v>
      </c>
      <c r="H31" s="29">
        <f t="shared" si="11"/>
        <v>0.92881241010024362</v>
      </c>
      <c r="I31" s="29">
        <f t="shared" si="11"/>
        <v>0.92881241010024362</v>
      </c>
      <c r="J31" s="29">
        <f t="shared" si="11"/>
        <v>0.92881241010024362</v>
      </c>
      <c r="K31" s="29">
        <f t="shared" si="11"/>
        <v>0.92881241010024362</v>
      </c>
      <c r="L31" s="29">
        <f t="shared" si="11"/>
        <v>0.92881241010024362</v>
      </c>
      <c r="M31" s="29">
        <f t="shared" si="11"/>
        <v>0.92881241010024362</v>
      </c>
      <c r="N31" s="29">
        <f t="shared" si="11"/>
        <v>0.92881241010024362</v>
      </c>
      <c r="O31" s="29">
        <f t="shared" si="11"/>
        <v>0.92881241010024362</v>
      </c>
      <c r="P31" s="46"/>
    </row>
    <row r="32" spans="1:20">
      <c r="P32" s="46"/>
    </row>
    <row r="33" spans="1:17">
      <c r="A33" s="4" t="s">
        <v>8</v>
      </c>
      <c r="P33" s="46"/>
    </row>
    <row r="34" spans="1:17">
      <c r="A34" s="1" t="s">
        <v>113</v>
      </c>
      <c r="B34" s="1" t="s">
        <v>9</v>
      </c>
      <c r="C34" s="1" t="s">
        <v>10</v>
      </c>
      <c r="D34" s="16">
        <v>5015</v>
      </c>
      <c r="E34" s="16">
        <v>5015</v>
      </c>
      <c r="F34" s="16">
        <v>5015</v>
      </c>
      <c r="G34" s="16">
        <v>5015</v>
      </c>
      <c r="H34" s="16">
        <v>5015</v>
      </c>
      <c r="I34" s="16">
        <v>5015</v>
      </c>
      <c r="J34" s="16">
        <v>5015</v>
      </c>
      <c r="K34" s="16">
        <v>5015</v>
      </c>
      <c r="L34" s="16">
        <v>5015</v>
      </c>
      <c r="M34" s="16">
        <v>5015</v>
      </c>
      <c r="N34" s="16">
        <v>5015</v>
      </c>
      <c r="O34" s="16">
        <v>5015</v>
      </c>
      <c r="P34" s="46"/>
    </row>
    <row r="35" spans="1:17">
      <c r="A35" s="1" t="s">
        <v>114</v>
      </c>
      <c r="B35" s="1" t="s">
        <v>115</v>
      </c>
      <c r="C35" s="1" t="s">
        <v>52</v>
      </c>
      <c r="D35" s="17">
        <v>0</v>
      </c>
      <c r="E35" s="30">
        <v>2.5000000000000001E-2</v>
      </c>
      <c r="F35" s="30">
        <v>7.4999999999999997E-2</v>
      </c>
      <c r="G35" s="17">
        <v>0.15</v>
      </c>
      <c r="H35" s="17">
        <v>0.25</v>
      </c>
      <c r="I35" s="17">
        <v>0.35</v>
      </c>
      <c r="J35" s="17">
        <v>0.44999999999999996</v>
      </c>
      <c r="K35" s="17">
        <v>0.54999999999999993</v>
      </c>
      <c r="L35" s="17">
        <v>0.64999999999999991</v>
      </c>
      <c r="M35" s="17">
        <v>0.74999999999999989</v>
      </c>
      <c r="N35" s="17">
        <v>0.84999999999999987</v>
      </c>
      <c r="O35" s="17">
        <v>0.94999999999999984</v>
      </c>
      <c r="P35" s="46"/>
    </row>
    <row r="36" spans="1:17">
      <c r="A36" s="1" t="s">
        <v>12</v>
      </c>
      <c r="B36" s="1" t="s">
        <v>13</v>
      </c>
      <c r="C36" s="1" t="s">
        <v>11</v>
      </c>
      <c r="D36" s="31">
        <v>7.0000000000000007E-2</v>
      </c>
      <c r="E36" s="31">
        <v>7.0000000000000007E-2</v>
      </c>
      <c r="F36" s="31">
        <v>7.0000000000000007E-2</v>
      </c>
      <c r="G36" s="31">
        <v>7.0000000000000007E-2</v>
      </c>
      <c r="H36" s="31">
        <v>7.0000000000000007E-2</v>
      </c>
      <c r="I36" s="31">
        <v>7.0000000000000007E-2</v>
      </c>
      <c r="J36" s="31">
        <v>7.0000000000000007E-2</v>
      </c>
      <c r="K36" s="31">
        <v>7.0000000000000007E-2</v>
      </c>
      <c r="L36" s="31">
        <v>7.0000000000000007E-2</v>
      </c>
      <c r="M36" s="31">
        <v>7.0000000000000007E-2</v>
      </c>
      <c r="N36" s="31">
        <v>7.0000000000000007E-2</v>
      </c>
      <c r="O36" s="31">
        <v>7.0000000000000007E-2</v>
      </c>
      <c r="P36" s="46"/>
    </row>
    <row r="37" spans="1:17">
      <c r="C37" s="1" t="s">
        <v>116</v>
      </c>
      <c r="D37" s="5">
        <f t="shared" ref="D37:O37" si="12">D36*D34</f>
        <v>351.05</v>
      </c>
      <c r="E37" s="5">
        <f t="shared" si="12"/>
        <v>351.05</v>
      </c>
      <c r="F37" s="5">
        <f t="shared" si="12"/>
        <v>351.05</v>
      </c>
      <c r="G37" s="5">
        <f t="shared" si="12"/>
        <v>351.05</v>
      </c>
      <c r="H37" s="5">
        <f t="shared" si="12"/>
        <v>351.05</v>
      </c>
      <c r="I37" s="5">
        <f t="shared" si="12"/>
        <v>351.05</v>
      </c>
      <c r="J37" s="5">
        <f t="shared" si="12"/>
        <v>351.05</v>
      </c>
      <c r="K37" s="5">
        <f t="shared" si="12"/>
        <v>351.05</v>
      </c>
      <c r="L37" s="5">
        <f t="shared" si="12"/>
        <v>351.05</v>
      </c>
      <c r="M37" s="5">
        <f t="shared" si="12"/>
        <v>351.05</v>
      </c>
      <c r="N37" s="5">
        <f t="shared" si="12"/>
        <v>351.05</v>
      </c>
      <c r="O37" s="5">
        <f t="shared" si="12"/>
        <v>351.05</v>
      </c>
      <c r="P37" s="46"/>
    </row>
    <row r="38" spans="1:17">
      <c r="A38" s="1" t="s">
        <v>117</v>
      </c>
      <c r="B38" s="1" t="s">
        <v>118</v>
      </c>
      <c r="C38" s="1" t="s">
        <v>119</v>
      </c>
      <c r="D38" s="16">
        <v>80000</v>
      </c>
      <c r="E38" s="16">
        <v>80000</v>
      </c>
      <c r="F38" s="16">
        <v>80000</v>
      </c>
      <c r="G38" s="16">
        <v>80000</v>
      </c>
      <c r="H38" s="16">
        <v>80000</v>
      </c>
      <c r="I38" s="16">
        <v>80000</v>
      </c>
      <c r="J38" s="16">
        <v>80000</v>
      </c>
      <c r="K38" s="16">
        <v>80000</v>
      </c>
      <c r="L38" s="16">
        <v>80000</v>
      </c>
      <c r="M38" s="16">
        <v>80000</v>
      </c>
      <c r="N38" s="16">
        <v>80000</v>
      </c>
      <c r="O38" s="16">
        <v>80000</v>
      </c>
      <c r="P38" s="46"/>
    </row>
    <row r="39" spans="1:17">
      <c r="A39" s="1" t="s">
        <v>120</v>
      </c>
      <c r="B39" s="1" t="s">
        <v>121</v>
      </c>
      <c r="C39" s="1" t="s">
        <v>10</v>
      </c>
      <c r="D39" s="16">
        <v>440</v>
      </c>
      <c r="E39" s="16">
        <v>440</v>
      </c>
      <c r="F39" s="16">
        <v>440</v>
      </c>
      <c r="G39" s="16">
        <v>440</v>
      </c>
      <c r="H39" s="16">
        <v>440</v>
      </c>
      <c r="I39" s="16">
        <v>440</v>
      </c>
      <c r="J39" s="16">
        <v>440</v>
      </c>
      <c r="K39" s="16">
        <v>440</v>
      </c>
      <c r="L39" s="16">
        <v>440</v>
      </c>
      <c r="M39" s="16">
        <v>440</v>
      </c>
      <c r="N39" s="16">
        <v>440</v>
      </c>
      <c r="O39" s="16">
        <v>440</v>
      </c>
      <c r="P39" s="46"/>
    </row>
    <row r="40" spans="1:17"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46"/>
    </row>
    <row r="41" spans="1:17">
      <c r="A41" s="4" t="s">
        <v>14</v>
      </c>
      <c r="P41" s="46"/>
    </row>
    <row r="42" spans="1:17">
      <c r="A42" s="1" t="s">
        <v>122</v>
      </c>
      <c r="B42" s="1" t="s">
        <v>15</v>
      </c>
      <c r="C42" s="1" t="s">
        <v>16</v>
      </c>
      <c r="D42" s="32">
        <v>5</v>
      </c>
      <c r="E42" s="32">
        <v>15</v>
      </c>
      <c r="F42" s="32">
        <v>15</v>
      </c>
      <c r="G42" s="32">
        <v>15</v>
      </c>
      <c r="H42" s="32">
        <v>15</v>
      </c>
      <c r="I42" s="32">
        <v>15</v>
      </c>
      <c r="J42" s="32">
        <v>15</v>
      </c>
      <c r="K42" s="32">
        <v>15</v>
      </c>
      <c r="L42" s="32">
        <v>15</v>
      </c>
      <c r="M42" s="32">
        <v>15</v>
      </c>
      <c r="N42" s="32">
        <v>15</v>
      </c>
      <c r="O42" s="32">
        <v>15</v>
      </c>
      <c r="P42" s="46"/>
    </row>
    <row r="43" spans="1:17">
      <c r="A43" s="1" t="s">
        <v>17</v>
      </c>
      <c r="B43" s="33" t="s">
        <v>18</v>
      </c>
      <c r="C43" s="1" t="s">
        <v>19</v>
      </c>
      <c r="D43" s="31">
        <v>0.3</v>
      </c>
      <c r="E43" s="31">
        <v>0.3</v>
      </c>
      <c r="F43" s="31">
        <v>0.3</v>
      </c>
      <c r="G43" s="31">
        <v>0.3</v>
      </c>
      <c r="H43" s="31">
        <v>0.3</v>
      </c>
      <c r="I43" s="31">
        <v>0.3</v>
      </c>
      <c r="J43" s="31">
        <v>0.3</v>
      </c>
      <c r="K43" s="31">
        <v>0.3</v>
      </c>
      <c r="L43" s="31">
        <v>0.3</v>
      </c>
      <c r="M43" s="31">
        <v>0.3</v>
      </c>
      <c r="N43" s="31">
        <v>0.3</v>
      </c>
      <c r="O43" s="31">
        <v>0.3</v>
      </c>
      <c r="P43" s="46"/>
    </row>
    <row r="44" spans="1:17">
      <c r="A44" s="1" t="s">
        <v>20</v>
      </c>
      <c r="B44" s="1" t="s">
        <v>21</v>
      </c>
      <c r="C44" s="1" t="s">
        <v>19</v>
      </c>
      <c r="D44" s="31">
        <v>0.25</v>
      </c>
      <c r="E44" s="31">
        <v>0.25</v>
      </c>
      <c r="F44" s="31">
        <v>0.25</v>
      </c>
      <c r="G44" s="31">
        <v>0.25</v>
      </c>
      <c r="H44" s="31">
        <v>0.25</v>
      </c>
      <c r="I44" s="31">
        <v>0.25</v>
      </c>
      <c r="J44" s="31">
        <v>0.25</v>
      </c>
      <c r="K44" s="31">
        <v>0.25</v>
      </c>
      <c r="L44" s="31">
        <v>0.25</v>
      </c>
      <c r="M44" s="31">
        <v>0.25</v>
      </c>
      <c r="N44" s="31">
        <v>0.25</v>
      </c>
      <c r="O44" s="31">
        <v>0.25</v>
      </c>
      <c r="P44" s="46"/>
      <c r="Q44" s="50"/>
    </row>
    <row r="45" spans="1:17">
      <c r="A45" s="1" t="s">
        <v>22</v>
      </c>
      <c r="B45" s="1" t="s">
        <v>23</v>
      </c>
      <c r="C45" s="1" t="s">
        <v>19</v>
      </c>
      <c r="D45" s="31">
        <v>0.02</v>
      </c>
      <c r="E45" s="31">
        <v>0.02</v>
      </c>
      <c r="F45" s="31">
        <v>0.02</v>
      </c>
      <c r="G45" s="31">
        <v>0.02</v>
      </c>
      <c r="H45" s="31">
        <v>0.02</v>
      </c>
      <c r="I45" s="31">
        <v>0.02</v>
      </c>
      <c r="J45" s="31">
        <v>0.02</v>
      </c>
      <c r="K45" s="31">
        <v>0.02</v>
      </c>
      <c r="L45" s="31">
        <v>0.02</v>
      </c>
      <c r="M45" s="31">
        <v>0.02</v>
      </c>
      <c r="N45" s="31">
        <v>0.02</v>
      </c>
      <c r="O45" s="31">
        <v>0.02</v>
      </c>
      <c r="P45" s="46"/>
    </row>
    <row r="46" spans="1:17">
      <c r="D46" s="13"/>
      <c r="E46" s="13"/>
      <c r="F46" s="13"/>
      <c r="G46" s="13"/>
      <c r="H46" s="13"/>
      <c r="I46" s="13"/>
      <c r="J46" s="13"/>
      <c r="P46" s="46"/>
    </row>
    <row r="47" spans="1:17">
      <c r="A47" s="4" t="s">
        <v>24</v>
      </c>
      <c r="P47" s="46"/>
    </row>
    <row r="48" spans="1:17">
      <c r="A48" s="1" t="s">
        <v>123</v>
      </c>
      <c r="B48" s="33" t="s">
        <v>25</v>
      </c>
      <c r="C48" s="1" t="s">
        <v>19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46"/>
    </row>
    <row r="49" spans="1:16">
      <c r="A49" s="6" t="s">
        <v>26</v>
      </c>
      <c r="B49" s="1" t="s">
        <v>27</v>
      </c>
      <c r="C49" s="1" t="s">
        <v>28</v>
      </c>
      <c r="D49" s="34">
        <v>0.25</v>
      </c>
      <c r="E49" s="34">
        <v>0.25</v>
      </c>
      <c r="F49" s="34">
        <v>0.25</v>
      </c>
      <c r="G49" s="34">
        <v>0.25</v>
      </c>
      <c r="H49" s="34">
        <v>0.25</v>
      </c>
      <c r="I49" s="34">
        <v>0.25</v>
      </c>
      <c r="J49" s="34">
        <v>0.25</v>
      </c>
      <c r="K49" s="34">
        <v>0.25</v>
      </c>
      <c r="L49" s="34">
        <v>0.25</v>
      </c>
      <c r="M49" s="34">
        <v>0.25</v>
      </c>
      <c r="N49" s="34">
        <v>0.25</v>
      </c>
      <c r="O49" s="34">
        <v>0.25</v>
      </c>
      <c r="P49" s="46"/>
    </row>
    <row r="50" spans="1:16">
      <c r="A50" s="1" t="s">
        <v>124</v>
      </c>
      <c r="B50" s="35" t="s">
        <v>125</v>
      </c>
      <c r="C50" s="35" t="s">
        <v>126</v>
      </c>
      <c r="D50" s="34">
        <v>25.85</v>
      </c>
      <c r="E50" s="34">
        <v>25.85</v>
      </c>
      <c r="F50" s="34">
        <v>25.85</v>
      </c>
      <c r="G50" s="34">
        <v>25.85</v>
      </c>
      <c r="H50" s="34">
        <v>25.85</v>
      </c>
      <c r="I50" s="34">
        <v>25.85</v>
      </c>
      <c r="J50" s="34">
        <v>25.85</v>
      </c>
      <c r="K50" s="34">
        <v>25.85</v>
      </c>
      <c r="L50" s="34">
        <v>25.85</v>
      </c>
      <c r="M50" s="34">
        <v>25.85</v>
      </c>
      <c r="N50" s="34">
        <v>25.85</v>
      </c>
      <c r="O50" s="34">
        <v>25.85</v>
      </c>
      <c r="P50" s="46"/>
    </row>
    <row r="51" spans="1:16">
      <c r="A51" s="1" t="s">
        <v>127</v>
      </c>
      <c r="B51" s="36" t="s">
        <v>128</v>
      </c>
      <c r="C51" s="35" t="s">
        <v>129</v>
      </c>
      <c r="D51" s="37">
        <v>0.9</v>
      </c>
      <c r="E51" s="37">
        <v>0.9</v>
      </c>
      <c r="F51" s="37">
        <v>0.9</v>
      </c>
      <c r="G51" s="37">
        <v>0.9</v>
      </c>
      <c r="H51" s="37">
        <v>0.9</v>
      </c>
      <c r="I51" s="37">
        <v>0.9</v>
      </c>
      <c r="J51" s="37">
        <v>0.9</v>
      </c>
      <c r="K51" s="37">
        <v>0.9</v>
      </c>
      <c r="L51" s="37">
        <v>0.9</v>
      </c>
      <c r="M51" s="37">
        <v>0.9</v>
      </c>
      <c r="N51" s="37">
        <v>0.9</v>
      </c>
      <c r="O51" s="37">
        <v>0.9</v>
      </c>
      <c r="P51" s="46"/>
    </row>
    <row r="52" spans="1:16">
      <c r="P52" s="46"/>
    </row>
    <row r="53" spans="1:16">
      <c r="A53" s="4" t="s">
        <v>29</v>
      </c>
      <c r="P53" s="46"/>
    </row>
    <row r="54" spans="1:16">
      <c r="A54" s="1" t="s">
        <v>12</v>
      </c>
      <c r="B54" s="1" t="s">
        <v>30</v>
      </c>
      <c r="C54" s="1" t="s">
        <v>31</v>
      </c>
      <c r="D54" s="38">
        <v>0.02</v>
      </c>
      <c r="E54" s="38">
        <v>0.02</v>
      </c>
      <c r="F54" s="38">
        <v>0.02</v>
      </c>
      <c r="G54" s="38">
        <v>0.02</v>
      </c>
      <c r="H54" s="38">
        <v>0.02</v>
      </c>
      <c r="I54" s="38">
        <v>0.02</v>
      </c>
      <c r="J54" s="38">
        <v>0.02</v>
      </c>
      <c r="K54" s="38">
        <v>0.02</v>
      </c>
      <c r="L54" s="38">
        <v>0.02</v>
      </c>
      <c r="M54" s="38">
        <v>0.02</v>
      </c>
      <c r="N54" s="38">
        <v>0.02</v>
      </c>
      <c r="O54" s="38">
        <v>0.02</v>
      </c>
      <c r="P54" s="46"/>
    </row>
    <row r="55" spans="1:16"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46"/>
    </row>
    <row r="56" spans="1:16"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</sheetData>
  <mergeCells count="1">
    <mergeCell ref="D1:O1"/>
  </mergeCells>
  <pageMargins left="0.7" right="0.7" top="0.75" bottom="0.75" header="0.3" footer="0.3"/>
  <pageSetup paperSize="9" scale="83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28B04-7491-EB44-B2F3-1FFCBC7748A7}">
  <sheetPr>
    <pageSetUpPr fitToPage="1"/>
  </sheetPr>
  <dimension ref="A1:J36"/>
  <sheetViews>
    <sheetView zoomScale="90" zoomScaleNormal="90" workbookViewId="0">
      <selection activeCell="A17" sqref="A17"/>
    </sheetView>
  </sheetViews>
  <sheetFormatPr defaultColWidth="10.875" defaultRowHeight="15.75"/>
  <cols>
    <col min="1" max="1" width="64.625" style="1" customWidth="1"/>
    <col min="2" max="2" width="18.875" style="1" customWidth="1"/>
    <col min="3" max="3" width="17.625" style="1" customWidth="1"/>
    <col min="4" max="9" width="19.875" style="1" bestFit="1" customWidth="1"/>
    <col min="10" max="16384" width="10.875" style="1"/>
  </cols>
  <sheetData>
    <row r="1" spans="1:10">
      <c r="A1" s="14" t="s">
        <v>154</v>
      </c>
    </row>
    <row r="2" spans="1:10">
      <c r="A2" s="1" t="s">
        <v>134</v>
      </c>
      <c r="B2" s="1" t="s">
        <v>0</v>
      </c>
      <c r="C2" s="1" t="s">
        <v>0</v>
      </c>
      <c r="D2" s="2">
        <v>1</v>
      </c>
      <c r="E2" s="2">
        <v>2</v>
      </c>
      <c r="F2" s="2">
        <v>3</v>
      </c>
      <c r="G2" s="2">
        <v>4</v>
      </c>
      <c r="H2" s="2">
        <v>5</v>
      </c>
      <c r="I2" s="2">
        <v>6</v>
      </c>
    </row>
    <row r="3" spans="1:10">
      <c r="A3" s="1" t="s">
        <v>1</v>
      </c>
      <c r="B3" s="1" t="s">
        <v>0</v>
      </c>
      <c r="C3" s="1" t="s">
        <v>2</v>
      </c>
      <c r="D3" s="2" t="s">
        <v>130</v>
      </c>
      <c r="E3" s="2" t="s">
        <v>135</v>
      </c>
      <c r="F3" s="2" t="s">
        <v>136</v>
      </c>
      <c r="G3" s="2" t="s">
        <v>137</v>
      </c>
      <c r="H3" s="2" t="s">
        <v>138</v>
      </c>
      <c r="I3" s="2" t="s">
        <v>139</v>
      </c>
    </row>
    <row r="4" spans="1:10">
      <c r="A4" s="1" t="s">
        <v>132</v>
      </c>
      <c r="B4" s="1" t="s">
        <v>0</v>
      </c>
      <c r="C4" s="1" t="s">
        <v>0</v>
      </c>
      <c r="D4" s="2" t="s">
        <v>133</v>
      </c>
      <c r="E4" s="2" t="s">
        <v>133</v>
      </c>
      <c r="F4" s="2" t="s">
        <v>148</v>
      </c>
      <c r="G4" s="2" t="s">
        <v>148</v>
      </c>
      <c r="H4" s="2" t="s">
        <v>148</v>
      </c>
      <c r="I4" s="2" t="s">
        <v>148</v>
      </c>
    </row>
    <row r="6" spans="1:10">
      <c r="A6" s="4" t="s">
        <v>3</v>
      </c>
    </row>
    <row r="7" spans="1:10">
      <c r="A7" s="1" t="s">
        <v>32</v>
      </c>
      <c r="B7" s="1" t="s">
        <v>6</v>
      </c>
      <c r="C7" s="1" t="s">
        <v>7</v>
      </c>
      <c r="D7" s="40" t="s">
        <v>140</v>
      </c>
      <c r="E7" s="40" t="s">
        <v>140</v>
      </c>
      <c r="F7" s="40" t="s">
        <v>140</v>
      </c>
      <c r="G7" s="40" t="s">
        <v>140</v>
      </c>
      <c r="H7" s="40" t="s">
        <v>140</v>
      </c>
      <c r="I7" s="40" t="s">
        <v>140</v>
      </c>
    </row>
    <row r="8" spans="1:10">
      <c r="A8" s="6" t="s">
        <v>65</v>
      </c>
      <c r="B8" s="1" t="s">
        <v>66</v>
      </c>
      <c r="C8" s="1" t="s">
        <v>67</v>
      </c>
      <c r="D8" s="40" t="s">
        <v>140</v>
      </c>
      <c r="E8" s="40" t="s">
        <v>140</v>
      </c>
      <c r="F8" s="40" t="s">
        <v>140</v>
      </c>
      <c r="G8" s="40" t="s">
        <v>140</v>
      </c>
      <c r="H8" s="40" t="s">
        <v>140</v>
      </c>
      <c r="I8" s="40" t="s">
        <v>140</v>
      </c>
      <c r="J8" s="41"/>
    </row>
    <row r="9" spans="1:10">
      <c r="A9" s="6" t="s">
        <v>81</v>
      </c>
      <c r="B9" s="1" t="s">
        <v>82</v>
      </c>
      <c r="C9" s="1" t="s">
        <v>76</v>
      </c>
      <c r="D9" s="40" t="s">
        <v>140</v>
      </c>
      <c r="E9" s="40" t="s">
        <v>140</v>
      </c>
      <c r="F9" s="40" t="s">
        <v>140</v>
      </c>
      <c r="G9" s="40" t="s">
        <v>140</v>
      </c>
      <c r="H9" s="40" t="s">
        <v>140</v>
      </c>
      <c r="I9" s="40" t="s">
        <v>140</v>
      </c>
    </row>
    <row r="10" spans="1:10">
      <c r="A10" s="6" t="s">
        <v>86</v>
      </c>
      <c r="B10" s="1" t="s">
        <v>87</v>
      </c>
      <c r="C10" s="1" t="s">
        <v>88</v>
      </c>
      <c r="D10" s="40" t="s">
        <v>140</v>
      </c>
      <c r="E10" s="40" t="s">
        <v>140</v>
      </c>
      <c r="F10" s="40" t="s">
        <v>140</v>
      </c>
      <c r="G10" s="40" t="s">
        <v>140</v>
      </c>
      <c r="H10" s="40" t="s">
        <v>140</v>
      </c>
      <c r="I10" s="40" t="s">
        <v>140</v>
      </c>
    </row>
    <row r="12" spans="1:10">
      <c r="A12" s="4" t="s">
        <v>8</v>
      </c>
    </row>
    <row r="13" spans="1:10">
      <c r="A13" s="1" t="s">
        <v>141</v>
      </c>
      <c r="B13" s="1" t="s">
        <v>9</v>
      </c>
      <c r="C13" s="1" t="s">
        <v>10</v>
      </c>
      <c r="D13" s="40" t="s">
        <v>140</v>
      </c>
      <c r="E13" s="40" t="s">
        <v>140</v>
      </c>
      <c r="F13" s="40" t="s">
        <v>140</v>
      </c>
      <c r="G13" s="40" t="s">
        <v>140</v>
      </c>
      <c r="H13" s="40" t="s">
        <v>140</v>
      </c>
      <c r="I13" s="40" t="s">
        <v>140</v>
      </c>
    </row>
    <row r="14" spans="1:10">
      <c r="A14" s="1" t="s">
        <v>12</v>
      </c>
      <c r="B14" s="1" t="s">
        <v>13</v>
      </c>
      <c r="C14" s="1" t="s">
        <v>11</v>
      </c>
      <c r="D14" s="40" t="s">
        <v>140</v>
      </c>
      <c r="E14" s="40" t="s">
        <v>140</v>
      </c>
      <c r="F14" s="40" t="s">
        <v>140</v>
      </c>
      <c r="G14" s="40" t="s">
        <v>140</v>
      </c>
      <c r="H14" s="40" t="s">
        <v>140</v>
      </c>
      <c r="I14" s="40" t="s">
        <v>140</v>
      </c>
    </row>
    <row r="15" spans="1:10">
      <c r="D15" s="5"/>
      <c r="E15" s="5"/>
      <c r="F15" s="5"/>
      <c r="G15" s="5"/>
      <c r="H15" s="5"/>
      <c r="I15" s="5"/>
    </row>
    <row r="16" spans="1:10">
      <c r="A16" s="1" t="s">
        <v>117</v>
      </c>
      <c r="B16" s="1" t="s">
        <v>118</v>
      </c>
      <c r="C16" s="1" t="s">
        <v>119</v>
      </c>
      <c r="D16" s="40" t="s">
        <v>140</v>
      </c>
      <c r="E16" s="40" t="s">
        <v>140</v>
      </c>
      <c r="F16" s="40" t="s">
        <v>140</v>
      </c>
      <c r="G16" s="40" t="s">
        <v>140</v>
      </c>
      <c r="H16" s="40" t="s">
        <v>140</v>
      </c>
      <c r="I16" s="40" t="s">
        <v>140</v>
      </c>
    </row>
    <row r="17" spans="1:9">
      <c r="A17" s="1" t="s">
        <v>120</v>
      </c>
      <c r="B17" s="1" t="s">
        <v>121</v>
      </c>
      <c r="C17" s="1" t="s">
        <v>10</v>
      </c>
      <c r="D17" s="40" t="s">
        <v>140</v>
      </c>
      <c r="E17" s="40" t="s">
        <v>140</v>
      </c>
      <c r="F17" s="40" t="s">
        <v>140</v>
      </c>
      <c r="G17" s="40" t="s">
        <v>140</v>
      </c>
      <c r="H17" s="40" t="s">
        <v>140</v>
      </c>
      <c r="I17" s="40" t="s">
        <v>140</v>
      </c>
    </row>
    <row r="18" spans="1:9">
      <c r="D18" s="5"/>
      <c r="E18" s="5"/>
      <c r="F18" s="5"/>
      <c r="G18" s="5"/>
      <c r="H18" s="5"/>
      <c r="I18" s="5"/>
    </row>
    <row r="19" spans="1:9">
      <c r="A19" s="4" t="s">
        <v>14</v>
      </c>
    </row>
    <row r="20" spans="1:9">
      <c r="A20" s="1" t="s">
        <v>142</v>
      </c>
      <c r="B20" s="1" t="s">
        <v>15</v>
      </c>
      <c r="C20" s="1" t="s">
        <v>16</v>
      </c>
      <c r="D20" s="40" t="s">
        <v>140</v>
      </c>
      <c r="E20" s="40" t="s">
        <v>140</v>
      </c>
      <c r="F20" s="40" t="s">
        <v>140</v>
      </c>
      <c r="G20" s="40" t="s">
        <v>140</v>
      </c>
      <c r="H20" s="40" t="s">
        <v>140</v>
      </c>
      <c r="I20" s="40" t="s">
        <v>140</v>
      </c>
    </row>
    <row r="21" spans="1:9">
      <c r="A21" s="1" t="s">
        <v>17</v>
      </c>
      <c r="B21" s="33" t="s">
        <v>18</v>
      </c>
      <c r="C21" s="1" t="s">
        <v>19</v>
      </c>
      <c r="D21" s="40" t="s">
        <v>140</v>
      </c>
      <c r="E21" s="40" t="s">
        <v>140</v>
      </c>
      <c r="F21" s="40" t="s">
        <v>140</v>
      </c>
      <c r="G21" s="40" t="s">
        <v>140</v>
      </c>
      <c r="H21" s="40" t="s">
        <v>140</v>
      </c>
      <c r="I21" s="40" t="s">
        <v>140</v>
      </c>
    </row>
    <row r="22" spans="1:9">
      <c r="A22" s="1" t="s">
        <v>20</v>
      </c>
      <c r="B22" s="1" t="s">
        <v>21</v>
      </c>
      <c r="C22" s="1" t="s">
        <v>19</v>
      </c>
      <c r="D22" s="40" t="s">
        <v>140</v>
      </c>
      <c r="E22" s="40" t="s">
        <v>140</v>
      </c>
      <c r="F22" s="40" t="s">
        <v>140</v>
      </c>
      <c r="G22" s="40" t="s">
        <v>140</v>
      </c>
      <c r="H22" s="40" t="s">
        <v>140</v>
      </c>
      <c r="I22" s="40" t="s">
        <v>140</v>
      </c>
    </row>
    <row r="23" spans="1:9">
      <c r="A23" s="1" t="s">
        <v>22</v>
      </c>
      <c r="B23" s="1" t="s">
        <v>23</v>
      </c>
      <c r="C23" s="1" t="s">
        <v>19</v>
      </c>
      <c r="D23" s="40" t="s">
        <v>140</v>
      </c>
      <c r="E23" s="40" t="s">
        <v>140</v>
      </c>
      <c r="F23" s="40" t="s">
        <v>140</v>
      </c>
      <c r="G23" s="40" t="s">
        <v>140</v>
      </c>
      <c r="H23" s="40" t="s">
        <v>140</v>
      </c>
      <c r="I23" s="40" t="s">
        <v>140</v>
      </c>
    </row>
    <row r="24" spans="1:9">
      <c r="D24" s="13"/>
    </row>
    <row r="25" spans="1:9">
      <c r="A25" s="4" t="s">
        <v>24</v>
      </c>
    </row>
    <row r="26" spans="1:9">
      <c r="A26" s="1" t="s">
        <v>123</v>
      </c>
      <c r="B26" s="33" t="s">
        <v>25</v>
      </c>
      <c r="C26" s="1" t="s">
        <v>19</v>
      </c>
      <c r="D26" s="40" t="s">
        <v>140</v>
      </c>
      <c r="E26" s="40" t="s">
        <v>140</v>
      </c>
      <c r="F26" s="40" t="s">
        <v>140</v>
      </c>
      <c r="G26" s="40" t="s">
        <v>140</v>
      </c>
      <c r="H26" s="40" t="s">
        <v>140</v>
      </c>
      <c r="I26" s="40" t="s">
        <v>140</v>
      </c>
    </row>
    <row r="27" spans="1:9">
      <c r="A27" s="6" t="s">
        <v>26</v>
      </c>
      <c r="B27" s="1" t="s">
        <v>27</v>
      </c>
      <c r="C27" s="1" t="s">
        <v>28</v>
      </c>
      <c r="D27" s="42" t="s">
        <v>155</v>
      </c>
      <c r="E27" s="42" t="s">
        <v>155</v>
      </c>
      <c r="F27" s="42" t="s">
        <v>155</v>
      </c>
      <c r="G27" s="42" t="s">
        <v>155</v>
      </c>
      <c r="H27" s="42" t="s">
        <v>155</v>
      </c>
      <c r="I27" s="42" t="s">
        <v>155</v>
      </c>
    </row>
    <row r="28" spans="1:9">
      <c r="A28" s="1" t="s">
        <v>124</v>
      </c>
      <c r="B28" s="35" t="s">
        <v>125</v>
      </c>
      <c r="C28" s="35" t="s">
        <v>126</v>
      </c>
      <c r="D28" s="40" t="s">
        <v>140</v>
      </c>
      <c r="E28" s="40" t="s">
        <v>140</v>
      </c>
      <c r="F28" s="40" t="s">
        <v>140</v>
      </c>
      <c r="G28" s="40" t="s">
        <v>140</v>
      </c>
      <c r="H28" s="40" t="s">
        <v>140</v>
      </c>
      <c r="I28" s="40" t="s">
        <v>140</v>
      </c>
    </row>
    <row r="29" spans="1:9">
      <c r="A29" s="1" t="s">
        <v>127</v>
      </c>
      <c r="B29" s="36" t="s">
        <v>128</v>
      </c>
      <c r="C29" s="35" t="s">
        <v>129</v>
      </c>
      <c r="D29" s="40" t="s">
        <v>140</v>
      </c>
      <c r="E29" s="40" t="s">
        <v>140</v>
      </c>
      <c r="F29" s="40" t="s">
        <v>140</v>
      </c>
      <c r="G29" s="40" t="s">
        <v>140</v>
      </c>
      <c r="H29" s="40" t="s">
        <v>140</v>
      </c>
      <c r="I29" s="40" t="s">
        <v>140</v>
      </c>
    </row>
    <row r="30" spans="1:9">
      <c r="A30" s="1" t="s">
        <v>143</v>
      </c>
      <c r="B30" s="35" t="s">
        <v>144</v>
      </c>
      <c r="C30" s="35" t="s">
        <v>126</v>
      </c>
      <c r="D30" s="40" t="s">
        <v>140</v>
      </c>
      <c r="E30" s="40" t="s">
        <v>140</v>
      </c>
      <c r="F30" s="40" t="s">
        <v>140</v>
      </c>
      <c r="G30" s="40" t="s">
        <v>140</v>
      </c>
      <c r="H30" s="40" t="s">
        <v>140</v>
      </c>
      <c r="I30" s="40" t="s">
        <v>140</v>
      </c>
    </row>
    <row r="31" spans="1:9">
      <c r="A31" s="1" t="s">
        <v>145</v>
      </c>
      <c r="B31" s="36" t="s">
        <v>146</v>
      </c>
      <c r="C31" s="35" t="s">
        <v>129</v>
      </c>
      <c r="D31" s="40" t="s">
        <v>140</v>
      </c>
      <c r="E31" s="40" t="s">
        <v>140</v>
      </c>
      <c r="F31" s="40" t="s">
        <v>140</v>
      </c>
      <c r="G31" s="40" t="s">
        <v>140</v>
      </c>
      <c r="H31" s="40" t="s">
        <v>140</v>
      </c>
      <c r="I31" s="40" t="s">
        <v>140</v>
      </c>
    </row>
    <row r="33" spans="1:9">
      <c r="A33" s="4" t="s">
        <v>29</v>
      </c>
    </row>
    <row r="34" spans="1:9">
      <c r="A34" s="1" t="s">
        <v>12</v>
      </c>
      <c r="B34" s="1" t="s">
        <v>30</v>
      </c>
      <c r="C34" s="1" t="s">
        <v>31</v>
      </c>
      <c r="D34" s="40" t="s">
        <v>140</v>
      </c>
      <c r="E34" s="40" t="s">
        <v>140</v>
      </c>
      <c r="F34" s="40" t="s">
        <v>140</v>
      </c>
      <c r="G34" s="40" t="s">
        <v>140</v>
      </c>
      <c r="H34" s="40" t="s">
        <v>140</v>
      </c>
      <c r="I34" s="40" t="s">
        <v>140</v>
      </c>
    </row>
    <row r="35" spans="1:9">
      <c r="D35" s="13"/>
      <c r="E35" s="13"/>
      <c r="F35" s="13"/>
      <c r="G35" s="13"/>
      <c r="H35" s="13"/>
      <c r="I35" s="13"/>
    </row>
    <row r="36" spans="1:9">
      <c r="D36" s="5"/>
      <c r="E36" s="5"/>
      <c r="F36" s="5"/>
      <c r="G36" s="5"/>
      <c r="H36" s="5"/>
      <c r="I36" s="5"/>
    </row>
  </sheetData>
  <pageMargins left="0.7" right="0.7" top="0.75" bottom="0.75" header="0.3" footer="0.3"/>
  <pageSetup paperSize="9" scale="83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29A71B5D5B2B48B49BBE91151F5979" ma:contentTypeVersion="13" ma:contentTypeDescription="Create a new document." ma:contentTypeScope="" ma:versionID="ab94b6f4f53a13fac24a061f2452cce4">
  <xsd:schema xmlns:xsd="http://www.w3.org/2001/XMLSchema" xmlns:xs="http://www.w3.org/2001/XMLSchema" xmlns:p="http://schemas.microsoft.com/office/2006/metadata/properties" xmlns:ns2="d2020712-424a-4400-ad0c-f33a0c7e775a" xmlns:ns3="f4ba004b-9e9a-49ed-84ff-f3311c109b55" targetNamespace="http://schemas.microsoft.com/office/2006/metadata/properties" ma:root="true" ma:fieldsID="8ced9ed2ccd86a53df88b40af16eb09b" ns2:_="" ns3:_="">
    <xsd:import namespace="d2020712-424a-4400-ad0c-f33a0c7e775a"/>
    <xsd:import namespace="f4ba004b-9e9a-49ed-84ff-f3311c109b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20712-424a-4400-ad0c-f33a0c7e77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a004b-9e9a-49ed-84ff-f3311c109b5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4C9290-D2DF-4B3E-86E3-4FE0D39CCA9C}">
  <ds:schemaRefs>
    <ds:schemaRef ds:uri="http://schemas.microsoft.com/office/2006/metadata/properties"/>
    <ds:schemaRef ds:uri="http://www.w3.org/XML/1998/namespace"/>
    <ds:schemaRef ds:uri="d2020712-424a-4400-ad0c-f33a0c7e775a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f4ba004b-9e9a-49ed-84ff-f3311c109b55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FD97E65-6D16-4A18-A8D6-043A49EEF9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1ADD07-38BC-4A56-9D15-BE3BE09BEA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INTRODUCTION</vt:lpstr>
      <vt:lpstr>BIOGAZ - CAT1</vt:lpstr>
      <vt:lpstr>BIOGAZ - CAT2</vt:lpstr>
      <vt:lpstr>BIOGAZ - CAT3</vt:lpstr>
      <vt:lpstr>BIOGAZ - CAT4</vt:lpstr>
      <vt:lpstr>BIOGAZ - CAT5</vt:lpstr>
      <vt:lpstr>BIOGAZ - CAT6</vt:lpstr>
      <vt:lpstr>BIOGAZ SUR DOSSIER</vt:lpstr>
      <vt:lpstr>'BIOGAZ - CAT1'!Print_Area</vt:lpstr>
      <vt:lpstr>'BIOGAZ - CAT2'!Print_Area</vt:lpstr>
      <vt:lpstr>'BIOGAZ - CAT3'!Print_Area</vt:lpstr>
      <vt:lpstr>'BIOGAZ - CAT4'!Print_Area</vt:lpstr>
      <vt:lpstr>'BIOGAZ - CAT5'!Print_Area</vt:lpstr>
      <vt:lpstr>'BIOGAZ - CAT6'!Print_Area</vt:lpstr>
      <vt:lpstr>'BIOGAZ SUR DOSSIER'!Print_Area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SPW ENERGIE</dc:creator>
  <cp:keywords/>
  <dc:description/>
  <cp:lastModifiedBy>Frédérick Garot</cp:lastModifiedBy>
  <cp:lastPrinted>2022-01-13T17:01:31Z</cp:lastPrinted>
  <dcterms:created xsi:type="dcterms:W3CDTF">2021-12-29T12:27:39Z</dcterms:created>
  <dcterms:modified xsi:type="dcterms:W3CDTF">2022-01-13T18:32:29Z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0x010100DD29A71B5D5B2B48B49BBE91151F5979</vt:lpwstr>
  </property>
</Properties>
</file>