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a.sharepoint.com/sites/FacilitateursPEB/Documents partages/FacPEB - Général/2025-2026/Tâche 2_Travail sur les outils/01_Exigence ER 2026/"/>
    </mc:Choice>
  </mc:AlternateContent>
  <xr:revisionPtr revIDLastSave="36" documentId="13_ncr:1_{64892381-BD93-4B2C-9F8E-474F9EAEB1DB}" xr6:coauthVersionLast="47" xr6:coauthVersionMax="47" xr10:uidLastSave="{63F8023C-6A35-4587-87B0-D13D6581427C}"/>
  <bookViews>
    <workbookView xWindow="-120" yWindow="-120" windowWidth="29040" windowHeight="15720" xr2:uid="{4AB85368-90DA-4DFE-B401-2B15CA643428}"/>
  </bookViews>
  <sheets>
    <sheet name="Ensoleillement_ombra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5" i="1" l="1"/>
  <c r="L91" i="1"/>
  <c r="L92" i="1"/>
  <c r="L93" i="1"/>
  <c r="G91" i="1"/>
  <c r="G92" i="1"/>
  <c r="G93" i="1"/>
  <c r="D93" i="1"/>
  <c r="I93" i="1" s="1"/>
  <c r="D92" i="1"/>
  <c r="I92" i="1" s="1"/>
  <c r="D91" i="1"/>
  <c r="I91" i="1" s="1"/>
  <c r="F77" i="1"/>
  <c r="F61" i="1"/>
  <c r="F54" i="1"/>
  <c r="F92" i="1" s="1"/>
  <c r="F39" i="1"/>
  <c r="F31" i="1"/>
  <c r="F91" i="1" s="1"/>
  <c r="F87" i="1" l="1"/>
  <c r="K93" i="1" s="1"/>
  <c r="F64" i="1"/>
  <c r="K92" i="1" s="1"/>
  <c r="F41" i="1"/>
  <c r="K91" i="1" s="1"/>
  <c r="F93" i="1"/>
  <c r="G96" i="1" s="1"/>
  <c r="F97" i="1" l="1"/>
  <c r="F103" i="1" s="1"/>
  <c r="G97" i="1"/>
  <c r="D95" i="1"/>
  <c r="F96" i="1"/>
  <c r="F101" i="1" s="1"/>
  <c r="F106" i="1" l="1"/>
  <c r="C10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tc={E81C14F3-9BCE-4CCE-ADCE-EC59052A2CDF}</author>
  </authors>
  <commentList>
    <comment ref="I91" authorId="0" shapeId="0" xr:uid="{E81C14F3-9BCE-4CCE-ADCE-EC59052A2CD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Cellules des colonnes I à L à masquer avant de verrouiller le fichier.</t>
      </text>
    </comment>
  </commentList>
</comments>
</file>

<file path=xl/sharedStrings.xml><?xml version="1.0" encoding="utf-8"?>
<sst xmlns="http://schemas.openxmlformats.org/spreadsheetml/2006/main" count="149" uniqueCount="72">
  <si>
    <t>Critère C.3. Ensoleillement insuffisant et ombrage trop important</t>
  </si>
  <si>
    <t>Légende :</t>
  </si>
  <si>
    <t>Valeur à encoder dans le logiciel PEB</t>
  </si>
  <si>
    <t>Cellule à encoder avec le résultat issu du logiciel PEB</t>
  </si>
  <si>
    <t>Données communes à tous les scénarios</t>
  </si>
  <si>
    <t>Au niveau du nœud "Installations techniques &gt; Appareils &gt; Système photovoltaïque"</t>
  </si>
  <si>
    <t>Volume complémentaire</t>
  </si>
  <si>
    <r>
      <t>V</t>
    </r>
    <r>
      <rPr>
        <vertAlign val="subscript"/>
        <sz val="11"/>
        <color theme="1"/>
        <rFont val="Aptos Narrow"/>
        <family val="2"/>
        <scheme val="minor"/>
      </rPr>
      <t>compl</t>
    </r>
  </si>
  <si>
    <t>m³</t>
  </si>
  <si>
    <t>Technologie</t>
  </si>
  <si>
    <t>Technologies en couches minces</t>
  </si>
  <si>
    <t>Panneaux solaires intégrés dans une paroi</t>
  </si>
  <si>
    <t>Non</t>
  </si>
  <si>
    <t>Onduleur avec transformateur à isolation galvanique</t>
  </si>
  <si>
    <t>Puisance crète du système photovoltaïque</t>
  </si>
  <si>
    <t>P</t>
  </si>
  <si>
    <r>
      <t>W</t>
    </r>
    <r>
      <rPr>
        <vertAlign val="subscript"/>
        <sz val="11"/>
        <color theme="1"/>
        <rFont val="Aptos Narrow"/>
        <family val="2"/>
        <scheme val="minor"/>
      </rPr>
      <t>c</t>
    </r>
  </si>
  <si>
    <t>Scénario 1 - Toiture</t>
  </si>
  <si>
    <t>meilleure implantation en toiture (pans/zone)</t>
  </si>
  <si>
    <t>Indicateur 1 — Productible spécifique PEB réel</t>
  </si>
  <si>
    <t>Inclinaison du scénario</t>
  </si>
  <si>
    <t>Orientation du scénario</t>
  </si>
  <si>
    <t>Angle d'obstruction du scénario</t>
  </si>
  <si>
    <t>Angle vertical de la saillie horizontale du scénario</t>
  </si>
  <si>
    <t>Angle de saillie à gauche du scénario</t>
  </si>
  <si>
    <t>Angle de saillie à droite du scénario</t>
  </si>
  <si>
    <r>
      <t>Système PV du scénario relié à une seule unité PEB qui elle-même n'est reliée qu'à ce système PV de 1000 W</t>
    </r>
    <r>
      <rPr>
        <vertAlign val="subscript"/>
        <sz val="11"/>
        <color theme="1"/>
        <rFont val="Aptos Narrow"/>
        <family val="2"/>
        <scheme val="minor"/>
      </rPr>
      <t>c</t>
    </r>
  </si>
  <si>
    <t>Production finale annuelle d’électricité PV</t>
  </si>
  <si>
    <r>
      <t>E</t>
    </r>
    <r>
      <rPr>
        <vertAlign val="superscript"/>
        <sz val="11"/>
        <color theme="1"/>
        <rFont val="Aptos Narrow"/>
        <family val="2"/>
        <scheme val="minor"/>
      </rPr>
      <t>réel</t>
    </r>
    <r>
      <rPr>
        <vertAlign val="subscript"/>
        <sz val="11"/>
        <color theme="1"/>
        <rFont val="Aptos Narrow"/>
        <family val="2"/>
        <scheme val="minor"/>
      </rPr>
      <t>PV,final,1</t>
    </r>
  </si>
  <si>
    <t>kWh</t>
  </si>
  <si>
    <t>(Donnée affichée par le logiciel PEB dans le nœud "Installation photovoltaïque connectée" de l'unité PEB reliée au système PV)</t>
  </si>
  <si>
    <t>Productible spécifique PEB réel</t>
  </si>
  <si>
    <r>
      <t>YS</t>
    </r>
    <r>
      <rPr>
        <vertAlign val="superscript"/>
        <sz val="11"/>
        <color theme="1"/>
        <rFont val="Aptos Narrow"/>
        <family val="2"/>
        <scheme val="minor"/>
      </rPr>
      <t>réel</t>
    </r>
    <r>
      <rPr>
        <vertAlign val="subscript"/>
        <sz val="11"/>
        <color theme="1"/>
        <rFont val="Aptos Narrow"/>
        <family val="2"/>
        <scheme val="minor"/>
      </rPr>
      <t>PEB,1</t>
    </r>
  </si>
  <si>
    <t>kWh/kWc.an</t>
  </si>
  <si>
    <t>Indicateur 2 — Référence “sans ombre” (même scénario, ombrage neutralisé)</t>
  </si>
  <si>
    <t>Angle d'obstruction</t>
  </si>
  <si>
    <t>°</t>
  </si>
  <si>
    <t>Angle vertical de la saillie horizontale</t>
  </si>
  <si>
    <t>Angle de saillie à gauche</t>
  </si>
  <si>
    <t>Angle de saillie à droite</t>
  </si>
  <si>
    <r>
      <t>E</t>
    </r>
    <r>
      <rPr>
        <vertAlign val="superscript"/>
        <sz val="11"/>
        <color theme="1"/>
        <rFont val="Aptos Narrow"/>
        <family val="2"/>
        <scheme val="minor"/>
      </rPr>
      <t>sans ombre</t>
    </r>
    <r>
      <rPr>
        <vertAlign val="subscript"/>
        <sz val="11"/>
        <color theme="1"/>
        <rFont val="Aptos Narrow"/>
        <family val="2"/>
        <scheme val="minor"/>
      </rPr>
      <t>PV,final,1</t>
    </r>
  </si>
  <si>
    <r>
      <t>YS</t>
    </r>
    <r>
      <rPr>
        <vertAlign val="superscript"/>
        <sz val="11"/>
        <color theme="1"/>
        <rFont val="Aptos Narrow"/>
        <family val="2"/>
        <scheme val="minor"/>
      </rPr>
      <t>sans ombre</t>
    </r>
    <r>
      <rPr>
        <vertAlign val="subscript"/>
        <sz val="11"/>
        <color theme="1"/>
        <rFont val="Aptos Narrow"/>
        <family val="2"/>
        <scheme val="minor"/>
      </rPr>
      <t>PEB,1</t>
    </r>
  </si>
  <si>
    <t>Indicateur 3 — Ratio d’ombrage PEB</t>
  </si>
  <si>
    <t>Ratio d'ombrage PEB</t>
  </si>
  <si>
    <r>
      <t>SR</t>
    </r>
    <r>
      <rPr>
        <vertAlign val="subscript"/>
        <sz val="11"/>
        <color theme="1"/>
        <rFont val="Aptos Narrow"/>
        <family val="2"/>
        <scheme val="minor"/>
      </rPr>
      <t>PEB,1</t>
    </r>
  </si>
  <si>
    <t>-</t>
  </si>
  <si>
    <t>Scénario 2 - Façade</t>
  </si>
  <si>
    <t>meilleure implantation en façade</t>
  </si>
  <si>
    <r>
      <t>E</t>
    </r>
    <r>
      <rPr>
        <vertAlign val="superscript"/>
        <sz val="11"/>
        <color theme="1"/>
        <rFont val="Aptos Narrow"/>
        <family val="2"/>
        <scheme val="minor"/>
      </rPr>
      <t>réel</t>
    </r>
    <r>
      <rPr>
        <vertAlign val="subscript"/>
        <sz val="11"/>
        <color theme="1"/>
        <rFont val="Aptos Narrow"/>
        <family val="2"/>
        <scheme val="minor"/>
      </rPr>
      <t>PV,final,2</t>
    </r>
  </si>
  <si>
    <r>
      <t>YS</t>
    </r>
    <r>
      <rPr>
        <vertAlign val="superscript"/>
        <sz val="11"/>
        <color theme="1"/>
        <rFont val="Aptos Narrow"/>
        <family val="2"/>
        <scheme val="minor"/>
      </rPr>
      <t>réel</t>
    </r>
    <r>
      <rPr>
        <vertAlign val="subscript"/>
        <sz val="11"/>
        <color theme="1"/>
        <rFont val="Aptos Narrow"/>
        <family val="2"/>
        <scheme val="minor"/>
      </rPr>
      <t>PEB,2</t>
    </r>
  </si>
  <si>
    <r>
      <t>E</t>
    </r>
    <r>
      <rPr>
        <vertAlign val="superscript"/>
        <sz val="11"/>
        <color theme="1"/>
        <rFont val="Aptos Narrow"/>
        <family val="2"/>
        <scheme val="minor"/>
      </rPr>
      <t>sans ombre</t>
    </r>
    <r>
      <rPr>
        <vertAlign val="subscript"/>
        <sz val="11"/>
        <color theme="1"/>
        <rFont val="Aptos Narrow"/>
        <family val="2"/>
        <scheme val="minor"/>
      </rPr>
      <t>PV,final,2</t>
    </r>
  </si>
  <si>
    <r>
      <t>YS</t>
    </r>
    <r>
      <rPr>
        <vertAlign val="superscript"/>
        <sz val="11"/>
        <color theme="1"/>
        <rFont val="Aptos Narrow"/>
        <family val="2"/>
        <scheme val="minor"/>
      </rPr>
      <t>sans ombre</t>
    </r>
    <r>
      <rPr>
        <vertAlign val="subscript"/>
        <sz val="11"/>
        <color theme="1"/>
        <rFont val="Aptos Narrow"/>
        <family val="2"/>
        <scheme val="minor"/>
      </rPr>
      <t>PEB,2</t>
    </r>
  </si>
  <si>
    <r>
      <t>SR</t>
    </r>
    <r>
      <rPr>
        <vertAlign val="subscript"/>
        <sz val="11"/>
        <color theme="1"/>
        <rFont val="Aptos Narrow"/>
        <family val="2"/>
        <scheme val="minor"/>
      </rPr>
      <t>PEB,2</t>
    </r>
  </si>
  <si>
    <t>Scénario 3 - Site du projet</t>
  </si>
  <si>
    <t>meilleure implantation au sol ou sur auvent sur le site du projet (couvrant éventuellement plusieurs parcelles cadastrales)</t>
  </si>
  <si>
    <r>
      <t>E</t>
    </r>
    <r>
      <rPr>
        <vertAlign val="superscript"/>
        <sz val="11"/>
        <color theme="1"/>
        <rFont val="Aptos Narrow"/>
        <family val="2"/>
        <scheme val="minor"/>
      </rPr>
      <t>réel</t>
    </r>
    <r>
      <rPr>
        <vertAlign val="subscript"/>
        <sz val="11"/>
        <color theme="1"/>
        <rFont val="Aptos Narrow"/>
        <family val="2"/>
        <scheme val="minor"/>
      </rPr>
      <t>PV,final,3</t>
    </r>
  </si>
  <si>
    <r>
      <t>YS</t>
    </r>
    <r>
      <rPr>
        <vertAlign val="superscript"/>
        <sz val="11"/>
        <color theme="1"/>
        <rFont val="Aptos Narrow"/>
        <family val="2"/>
        <scheme val="minor"/>
      </rPr>
      <t>réel</t>
    </r>
    <r>
      <rPr>
        <vertAlign val="subscript"/>
        <sz val="11"/>
        <color theme="1"/>
        <rFont val="Aptos Narrow"/>
        <family val="2"/>
        <scheme val="minor"/>
      </rPr>
      <t>PEB,3</t>
    </r>
  </si>
  <si>
    <r>
      <t>E</t>
    </r>
    <r>
      <rPr>
        <vertAlign val="superscript"/>
        <sz val="11"/>
        <color theme="1"/>
        <rFont val="Aptos Narrow"/>
        <family val="2"/>
        <scheme val="minor"/>
      </rPr>
      <t>sans ombre</t>
    </r>
    <r>
      <rPr>
        <vertAlign val="subscript"/>
        <sz val="11"/>
        <color theme="1"/>
        <rFont val="Aptos Narrow"/>
        <family val="2"/>
        <scheme val="minor"/>
      </rPr>
      <t>PV,final,3</t>
    </r>
  </si>
  <si>
    <r>
      <t>YS</t>
    </r>
    <r>
      <rPr>
        <vertAlign val="superscript"/>
        <sz val="11"/>
        <color theme="1"/>
        <rFont val="Aptos Narrow"/>
        <family val="2"/>
        <scheme val="minor"/>
      </rPr>
      <t>sans ombre</t>
    </r>
    <r>
      <rPr>
        <vertAlign val="subscript"/>
        <sz val="11"/>
        <color theme="1"/>
        <rFont val="Aptos Narrow"/>
        <family val="2"/>
        <scheme val="minor"/>
      </rPr>
      <t>PEB,3</t>
    </r>
  </si>
  <si>
    <r>
      <t>SR</t>
    </r>
    <r>
      <rPr>
        <vertAlign val="subscript"/>
        <sz val="11"/>
        <color theme="1"/>
        <rFont val="Aptos Narrow"/>
        <family val="2"/>
        <scheme val="minor"/>
      </rPr>
      <t>PEB,3</t>
    </r>
  </si>
  <si>
    <t>Sélection du meilleur scénario réaliste</t>
  </si>
  <si>
    <t>Récapitulatif</t>
  </si>
  <si>
    <t>Meilleur scénario réaliste</t>
  </si>
  <si>
    <r>
      <t>YS</t>
    </r>
    <r>
      <rPr>
        <vertAlign val="subscript"/>
        <sz val="11"/>
        <color theme="1"/>
        <rFont val="Aptos Narrow"/>
        <family val="2"/>
        <scheme val="minor"/>
      </rPr>
      <t>best</t>
    </r>
  </si>
  <si>
    <r>
      <t>SR</t>
    </r>
    <r>
      <rPr>
        <vertAlign val="subscript"/>
        <sz val="11"/>
        <color theme="1"/>
        <rFont val="Aptos Narrow"/>
        <family val="2"/>
        <scheme val="minor"/>
      </rPr>
      <t>best</t>
    </r>
  </si>
  <si>
    <t>Règle binaire d'octroi de la dérogation</t>
  </si>
  <si>
    <t>Condition A — Ensoleillement insuffisant (productible trop faible)</t>
  </si>
  <si>
    <r>
      <t>YS</t>
    </r>
    <r>
      <rPr>
        <vertAlign val="subscript"/>
        <sz val="11"/>
        <color theme="1"/>
        <rFont val="Aptos Narrow"/>
        <family val="2"/>
        <scheme val="minor"/>
      </rPr>
      <t>best</t>
    </r>
    <r>
      <rPr>
        <sz val="11"/>
        <color theme="1"/>
        <rFont val="Aptos Narrow"/>
        <family val="2"/>
        <scheme val="minor"/>
      </rPr>
      <t xml:space="preserve"> &lt; 650 kWh/kWc.an ?</t>
    </r>
  </si>
  <si>
    <t>Condition B — Ombrage trop important (pertes &gt; 40% par rapport au même plan sans ombre)</t>
  </si>
  <si>
    <r>
      <t>SR</t>
    </r>
    <r>
      <rPr>
        <vertAlign val="subscript"/>
        <sz val="11"/>
        <color theme="1"/>
        <rFont val="Aptos Narrow"/>
        <family val="2"/>
        <scheme val="minor"/>
      </rPr>
      <t>best</t>
    </r>
    <r>
      <rPr>
        <sz val="11"/>
        <color theme="1"/>
        <rFont val="Aptos Narrow"/>
        <family val="2"/>
        <scheme val="minor"/>
      </rPr>
      <t xml:space="preserve"> &lt; 0,60</t>
    </r>
  </si>
  <si>
    <t>Demande de dérogation envissageable sur base du critère ensoleillement et ombrage ?</t>
  </si>
  <si>
    <t>L'une des 2 conditions ci-dessus est rencontrée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</si>
</sst>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0" xfId="0" applyFill="1" applyBorder="1" applyProtection="1">
      <protection locked="0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0" xfId="0" applyProtection="1"/>
    <xf numFmtId="0" fontId="4" fillId="0" borderId="4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3" borderId="0" xfId="0" applyFill="1" applyProtection="1"/>
    <xf numFmtId="0" fontId="0" fillId="2" borderId="10" xfId="0" applyFill="1" applyBorder="1" applyProtection="1"/>
    <xf numFmtId="0" fontId="1" fillId="0" borderId="9" xfId="0" applyFont="1" applyBorder="1" applyProtection="1"/>
    <xf numFmtId="0" fontId="0" fillId="0" borderId="9" xfId="0" applyBorder="1" applyProtection="1"/>
    <xf numFmtId="0" fontId="1" fillId="0" borderId="0" xfId="0" applyFont="1" applyProtection="1"/>
    <xf numFmtId="0" fontId="0" fillId="3" borderId="0" xfId="0" applyFill="1" applyAlignment="1" applyProtection="1">
      <alignment wrapText="1"/>
    </xf>
    <xf numFmtId="0" fontId="0" fillId="0" borderId="0" xfId="0" applyAlignment="1" applyProtection="1">
      <alignment horizontal="left" wrapText="1" indent="1"/>
    </xf>
    <xf numFmtId="0" fontId="0" fillId="0" borderId="0" xfId="0" quotePrefix="1" applyProtection="1"/>
    <xf numFmtId="0" fontId="1" fillId="0" borderId="9" xfId="0" applyFont="1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9" xfId="0" applyBorder="1" applyAlignment="1" applyProtection="1">
      <alignment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ristian Capart - Facilitateur numérique" id="{0851B2A2-4ACB-453E-9E23-9FB4C18093C1}" userId="S::num.tech@uwa.be::e331b5ec-1eea-48cd-b436-435043df9a10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91" dT="2026-06-26T10:17:03.71" personId="{0851B2A2-4ACB-453E-9E23-9FB4C18093C1}" id="{E81C14F3-9BCE-4CCE-ADCE-EC59052A2CDF}">
    <text>Cellules des colonnes I à L à masquer avant de verrouiller le fichier.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4FB4-FB84-43C9-BCD4-4DF85662133D}">
  <dimension ref="A1:L110"/>
  <sheetViews>
    <sheetView tabSelected="1" zoomScaleNormal="100" workbookViewId="0"/>
  </sheetViews>
  <sheetFormatPr baseColWidth="10" defaultColWidth="11.42578125" defaultRowHeight="15" x14ac:dyDescent="0.25"/>
  <cols>
    <col min="1" max="2" width="11.42578125" style="5"/>
    <col min="3" max="3" width="14.140625" style="5" customWidth="1"/>
    <col min="4" max="4" width="61.7109375" style="5" bestFit="1" customWidth="1"/>
    <col min="5" max="5" width="14" style="5" bestFit="1" customWidth="1"/>
    <col min="6" max="6" width="30.42578125" style="5" bestFit="1" customWidth="1"/>
    <col min="7" max="7" width="12.140625" style="5" bestFit="1" customWidth="1"/>
    <col min="8" max="8" width="11.42578125" style="5"/>
    <col min="9" max="9" width="23.28515625" style="5" hidden="1" customWidth="1"/>
    <col min="10" max="10" width="6.5703125" style="5" hidden="1" customWidth="1"/>
    <col min="11" max="11" width="6" style="5" hidden="1" customWidth="1"/>
    <col min="12" max="12" width="1.7109375" style="5" hidden="1" customWidth="1"/>
    <col min="13" max="16384" width="11.42578125" style="5"/>
  </cols>
  <sheetData>
    <row r="1" spans="1:8" x14ac:dyDescent="0.25">
      <c r="A1" s="2"/>
      <c r="B1" s="3"/>
      <c r="C1" s="3"/>
      <c r="D1" s="3"/>
      <c r="E1" s="3"/>
      <c r="F1" s="3"/>
      <c r="G1" s="3"/>
      <c r="H1" s="4"/>
    </row>
    <row r="2" spans="1:8" ht="21" x14ac:dyDescent="0.35">
      <c r="A2" s="6" t="s">
        <v>0</v>
      </c>
      <c r="B2" s="7"/>
      <c r="C2" s="7"/>
      <c r="D2" s="7"/>
      <c r="E2" s="7"/>
      <c r="F2" s="7"/>
      <c r="G2" s="7"/>
      <c r="H2" s="8"/>
    </row>
    <row r="3" spans="1:8" ht="15.75" thickBot="1" x14ac:dyDescent="0.3">
      <c r="A3" s="9"/>
      <c r="B3" s="10"/>
      <c r="C3" s="10"/>
      <c r="D3" s="10"/>
      <c r="E3" s="10"/>
      <c r="F3" s="10"/>
      <c r="G3" s="10"/>
      <c r="H3" s="11"/>
    </row>
    <row r="5" spans="1:8" x14ac:dyDescent="0.25">
      <c r="B5" s="5" t="s">
        <v>1</v>
      </c>
    </row>
    <row r="6" spans="1:8" x14ac:dyDescent="0.25">
      <c r="C6" s="12"/>
      <c r="D6" s="5" t="s">
        <v>2</v>
      </c>
    </row>
    <row r="8" spans="1:8" x14ac:dyDescent="0.25">
      <c r="C8" s="13"/>
      <c r="D8" s="5" t="s">
        <v>3</v>
      </c>
    </row>
    <row r="12" spans="1:8" x14ac:dyDescent="0.25">
      <c r="B12" s="14" t="s">
        <v>4</v>
      </c>
      <c r="C12" s="15"/>
      <c r="D12" s="15"/>
      <c r="E12" s="15"/>
      <c r="F12" s="15"/>
      <c r="G12" s="15"/>
    </row>
    <row r="13" spans="1:8" x14ac:dyDescent="0.25">
      <c r="B13" s="16"/>
      <c r="C13" s="5" t="s">
        <v>5</v>
      </c>
    </row>
    <row r="14" spans="1:8" ht="18" x14ac:dyDescent="0.35">
      <c r="B14" s="16"/>
      <c r="D14" s="5" t="s">
        <v>6</v>
      </c>
      <c r="E14" s="5" t="s">
        <v>7</v>
      </c>
      <c r="F14" s="12">
        <v>0</v>
      </c>
      <c r="G14" s="5" t="s">
        <v>8</v>
      </c>
    </row>
    <row r="15" spans="1:8" x14ac:dyDescent="0.25">
      <c r="B15" s="16"/>
      <c r="D15" s="5" t="s">
        <v>9</v>
      </c>
      <c r="F15" s="12" t="s">
        <v>10</v>
      </c>
    </row>
    <row r="16" spans="1:8" x14ac:dyDescent="0.25">
      <c r="B16" s="16"/>
      <c r="D16" s="5" t="s">
        <v>11</v>
      </c>
      <c r="F16" s="12" t="s">
        <v>12</v>
      </c>
    </row>
    <row r="17" spans="2:7" x14ac:dyDescent="0.25">
      <c r="B17" s="16"/>
      <c r="D17" s="5" t="s">
        <v>13</v>
      </c>
      <c r="F17" s="12" t="s">
        <v>12</v>
      </c>
    </row>
    <row r="18" spans="2:7" ht="18" x14ac:dyDescent="0.35">
      <c r="B18" s="16"/>
      <c r="D18" s="5" t="s">
        <v>14</v>
      </c>
      <c r="E18" s="5" t="s">
        <v>15</v>
      </c>
      <c r="F18" s="12">
        <v>1000</v>
      </c>
      <c r="G18" s="5" t="s">
        <v>16</v>
      </c>
    </row>
    <row r="20" spans="2:7" x14ac:dyDescent="0.25">
      <c r="B20" s="14" t="s">
        <v>17</v>
      </c>
      <c r="C20" s="15"/>
      <c r="D20" s="15" t="s">
        <v>18</v>
      </c>
      <c r="E20" s="15"/>
      <c r="F20" s="15"/>
      <c r="G20" s="15"/>
    </row>
    <row r="21" spans="2:7" x14ac:dyDescent="0.25">
      <c r="B21" s="16"/>
      <c r="C21" s="5" t="s">
        <v>19</v>
      </c>
    </row>
    <row r="22" spans="2:7" x14ac:dyDescent="0.25">
      <c r="B22" s="16"/>
      <c r="D22" s="12" t="s">
        <v>20</v>
      </c>
    </row>
    <row r="23" spans="2:7" x14ac:dyDescent="0.25">
      <c r="B23" s="16"/>
      <c r="D23" s="12" t="s">
        <v>21</v>
      </c>
    </row>
    <row r="24" spans="2:7" x14ac:dyDescent="0.25">
      <c r="B24" s="16"/>
      <c r="D24" s="12" t="s">
        <v>22</v>
      </c>
    </row>
    <row r="25" spans="2:7" x14ac:dyDescent="0.25">
      <c r="B25" s="16"/>
      <c r="D25" s="12" t="s">
        <v>23</v>
      </c>
    </row>
    <row r="26" spans="2:7" x14ac:dyDescent="0.25">
      <c r="B26" s="16"/>
      <c r="D26" s="12" t="s">
        <v>24</v>
      </c>
    </row>
    <row r="27" spans="2:7" x14ac:dyDescent="0.25">
      <c r="B27" s="16"/>
      <c r="D27" s="12" t="s">
        <v>25</v>
      </c>
    </row>
    <row r="28" spans="2:7" ht="33" x14ac:dyDescent="0.35">
      <c r="B28" s="16"/>
      <c r="D28" s="17" t="s">
        <v>26</v>
      </c>
    </row>
    <row r="29" spans="2:7" ht="18" x14ac:dyDescent="0.35">
      <c r="B29" s="16"/>
      <c r="D29" s="5" t="s">
        <v>27</v>
      </c>
      <c r="E29" s="5" t="s">
        <v>28</v>
      </c>
      <c r="F29" s="1">
        <v>765.42</v>
      </c>
      <c r="G29" s="5" t="s">
        <v>29</v>
      </c>
    </row>
    <row r="30" spans="2:7" ht="30" x14ac:dyDescent="0.25">
      <c r="B30" s="16"/>
      <c r="D30" s="18" t="s">
        <v>30</v>
      </c>
    </row>
    <row r="31" spans="2:7" ht="18" x14ac:dyDescent="0.35">
      <c r="B31" s="16"/>
      <c r="D31" s="5" t="s">
        <v>31</v>
      </c>
      <c r="E31" s="5" t="s">
        <v>32</v>
      </c>
      <c r="F31" s="5">
        <f>F29</f>
        <v>765.42</v>
      </c>
      <c r="G31" s="5" t="s">
        <v>33</v>
      </c>
    </row>
    <row r="32" spans="2:7" x14ac:dyDescent="0.25">
      <c r="B32" s="16"/>
      <c r="C32" s="5" t="s">
        <v>34</v>
      </c>
    </row>
    <row r="33" spans="2:7" x14ac:dyDescent="0.25">
      <c r="B33" s="16"/>
      <c r="D33" s="5" t="s">
        <v>35</v>
      </c>
      <c r="F33" s="12">
        <v>0</v>
      </c>
      <c r="G33" s="5" t="s">
        <v>36</v>
      </c>
    </row>
    <row r="34" spans="2:7" x14ac:dyDescent="0.25">
      <c r="B34" s="16"/>
      <c r="D34" s="5" t="s">
        <v>37</v>
      </c>
      <c r="F34" s="12">
        <v>0</v>
      </c>
      <c r="G34" s="5" t="s">
        <v>36</v>
      </c>
    </row>
    <row r="35" spans="2:7" x14ac:dyDescent="0.25">
      <c r="B35" s="16"/>
      <c r="D35" s="5" t="s">
        <v>38</v>
      </c>
      <c r="F35" s="12">
        <v>0</v>
      </c>
      <c r="G35" s="5" t="s">
        <v>36</v>
      </c>
    </row>
    <row r="36" spans="2:7" x14ac:dyDescent="0.25">
      <c r="B36" s="16"/>
      <c r="D36" s="5" t="s">
        <v>39</v>
      </c>
      <c r="F36" s="12">
        <v>0</v>
      </c>
      <c r="G36" s="5" t="s">
        <v>36</v>
      </c>
    </row>
    <row r="37" spans="2:7" ht="18" x14ac:dyDescent="0.35">
      <c r="B37" s="16"/>
      <c r="D37" s="5" t="s">
        <v>27</v>
      </c>
      <c r="E37" s="5" t="s">
        <v>40</v>
      </c>
      <c r="F37" s="1">
        <v>880</v>
      </c>
      <c r="G37" s="5" t="s">
        <v>29</v>
      </c>
    </row>
    <row r="38" spans="2:7" ht="30" x14ac:dyDescent="0.25">
      <c r="B38" s="16"/>
      <c r="D38" s="18" t="s">
        <v>30</v>
      </c>
    </row>
    <row r="39" spans="2:7" ht="18" x14ac:dyDescent="0.35">
      <c r="B39" s="16"/>
      <c r="D39" s="5" t="s">
        <v>31</v>
      </c>
      <c r="E39" s="5" t="s">
        <v>41</v>
      </c>
      <c r="F39" s="5">
        <f>F37</f>
        <v>880</v>
      </c>
      <c r="G39" s="5" t="s">
        <v>33</v>
      </c>
    </row>
    <row r="40" spans="2:7" x14ac:dyDescent="0.25">
      <c r="B40" s="16"/>
      <c r="C40" s="5" t="s">
        <v>42</v>
      </c>
    </row>
    <row r="41" spans="2:7" ht="18" x14ac:dyDescent="0.35">
      <c r="B41" s="16"/>
      <c r="D41" s="5" t="s">
        <v>43</v>
      </c>
      <c r="E41" s="5" t="s">
        <v>44</v>
      </c>
      <c r="F41" s="5">
        <f>ROUND(F31/F39,3)</f>
        <v>0.87</v>
      </c>
      <c r="G41" s="19" t="s">
        <v>45</v>
      </c>
    </row>
    <row r="42" spans="2:7" x14ac:dyDescent="0.25">
      <c r="B42" s="16"/>
    </row>
    <row r="43" spans="2:7" x14ac:dyDescent="0.25">
      <c r="B43" s="14" t="s">
        <v>46</v>
      </c>
      <c r="C43" s="15"/>
      <c r="D43" s="15" t="s">
        <v>47</v>
      </c>
      <c r="E43" s="15"/>
      <c r="F43" s="15"/>
      <c r="G43" s="15"/>
    </row>
    <row r="44" spans="2:7" x14ac:dyDescent="0.25">
      <c r="B44" s="16"/>
      <c r="C44" s="5" t="s">
        <v>19</v>
      </c>
    </row>
    <row r="45" spans="2:7" x14ac:dyDescent="0.25">
      <c r="B45" s="16"/>
      <c r="D45" s="12" t="s">
        <v>20</v>
      </c>
    </row>
    <row r="46" spans="2:7" x14ac:dyDescent="0.25">
      <c r="B46" s="16"/>
      <c r="D46" s="12" t="s">
        <v>21</v>
      </c>
    </row>
    <row r="47" spans="2:7" x14ac:dyDescent="0.25">
      <c r="B47" s="16"/>
      <c r="D47" s="12" t="s">
        <v>22</v>
      </c>
    </row>
    <row r="48" spans="2:7" x14ac:dyDescent="0.25">
      <c r="B48" s="16"/>
      <c r="D48" s="12" t="s">
        <v>23</v>
      </c>
    </row>
    <row r="49" spans="2:7" x14ac:dyDescent="0.25">
      <c r="B49" s="16"/>
      <c r="D49" s="12" t="s">
        <v>24</v>
      </c>
    </row>
    <row r="50" spans="2:7" x14ac:dyDescent="0.25">
      <c r="B50" s="16"/>
      <c r="D50" s="12" t="s">
        <v>25</v>
      </c>
    </row>
    <row r="51" spans="2:7" ht="33" x14ac:dyDescent="0.35">
      <c r="B51" s="16"/>
      <c r="D51" s="17" t="s">
        <v>26</v>
      </c>
    </row>
    <row r="52" spans="2:7" ht="18" x14ac:dyDescent="0.35">
      <c r="B52" s="16"/>
      <c r="D52" s="5" t="s">
        <v>27</v>
      </c>
      <c r="E52" s="5" t="s">
        <v>48</v>
      </c>
      <c r="F52" s="1">
        <v>600</v>
      </c>
      <c r="G52" s="5" t="s">
        <v>29</v>
      </c>
    </row>
    <row r="53" spans="2:7" ht="30" x14ac:dyDescent="0.25">
      <c r="B53" s="16"/>
      <c r="D53" s="18" t="s">
        <v>30</v>
      </c>
    </row>
    <row r="54" spans="2:7" ht="18" x14ac:dyDescent="0.35">
      <c r="B54" s="16"/>
      <c r="D54" s="5" t="s">
        <v>31</v>
      </c>
      <c r="E54" s="5" t="s">
        <v>49</v>
      </c>
      <c r="F54" s="5">
        <f>F52</f>
        <v>600</v>
      </c>
      <c r="G54" s="5" t="s">
        <v>33</v>
      </c>
    </row>
    <row r="55" spans="2:7" x14ac:dyDescent="0.25">
      <c r="B55" s="16"/>
      <c r="C55" s="5" t="s">
        <v>34</v>
      </c>
    </row>
    <row r="56" spans="2:7" x14ac:dyDescent="0.25">
      <c r="B56" s="16"/>
      <c r="D56" s="5" t="s">
        <v>35</v>
      </c>
      <c r="F56" s="12">
        <v>0</v>
      </c>
      <c r="G56" s="5" t="s">
        <v>36</v>
      </c>
    </row>
    <row r="57" spans="2:7" x14ac:dyDescent="0.25">
      <c r="B57" s="16"/>
      <c r="D57" s="5" t="s">
        <v>37</v>
      </c>
      <c r="F57" s="12">
        <v>0</v>
      </c>
      <c r="G57" s="5" t="s">
        <v>36</v>
      </c>
    </row>
    <row r="58" spans="2:7" x14ac:dyDescent="0.25">
      <c r="B58" s="16"/>
      <c r="D58" s="5" t="s">
        <v>38</v>
      </c>
      <c r="F58" s="12">
        <v>0</v>
      </c>
      <c r="G58" s="5" t="s">
        <v>36</v>
      </c>
    </row>
    <row r="59" spans="2:7" x14ac:dyDescent="0.25">
      <c r="B59" s="16"/>
      <c r="D59" s="5" t="s">
        <v>39</v>
      </c>
      <c r="F59" s="12">
        <v>0</v>
      </c>
      <c r="G59" s="5" t="s">
        <v>36</v>
      </c>
    </row>
    <row r="60" spans="2:7" ht="18" x14ac:dyDescent="0.35">
      <c r="B60" s="16"/>
      <c r="D60" s="5" t="s">
        <v>27</v>
      </c>
      <c r="E60" s="5" t="s">
        <v>50</v>
      </c>
      <c r="F60" s="1">
        <v>777.02</v>
      </c>
      <c r="G60" s="5" t="s">
        <v>29</v>
      </c>
    </row>
    <row r="61" spans="2:7" ht="18" x14ac:dyDescent="0.35">
      <c r="B61" s="16"/>
      <c r="D61" s="5" t="s">
        <v>31</v>
      </c>
      <c r="E61" s="5" t="s">
        <v>51</v>
      </c>
      <c r="F61" s="5">
        <f>F60</f>
        <v>777.02</v>
      </c>
      <c r="G61" s="5" t="s">
        <v>33</v>
      </c>
    </row>
    <row r="62" spans="2:7" ht="30" x14ac:dyDescent="0.25">
      <c r="B62" s="16"/>
      <c r="D62" s="18" t="s">
        <v>30</v>
      </c>
    </row>
    <row r="63" spans="2:7" x14ac:dyDescent="0.25">
      <c r="B63" s="16"/>
      <c r="C63" s="5" t="s">
        <v>42</v>
      </c>
    </row>
    <row r="64" spans="2:7" ht="18" x14ac:dyDescent="0.35">
      <c r="B64" s="16"/>
      <c r="D64" s="5" t="s">
        <v>43</v>
      </c>
      <c r="E64" s="5" t="s">
        <v>52</v>
      </c>
      <c r="F64" s="5">
        <f>ROUND(F54/F61,3)</f>
        <v>0.77200000000000002</v>
      </c>
      <c r="G64" s="19" t="s">
        <v>45</v>
      </c>
    </row>
    <row r="65" spans="2:7" x14ac:dyDescent="0.25">
      <c r="B65" s="16"/>
    </row>
    <row r="66" spans="2:7" ht="30" x14ac:dyDescent="0.25">
      <c r="B66" s="20" t="s">
        <v>53</v>
      </c>
      <c r="C66" s="21"/>
      <c r="D66" s="22" t="s">
        <v>54</v>
      </c>
      <c r="E66" s="21"/>
      <c r="F66" s="21"/>
      <c r="G66" s="21"/>
    </row>
    <row r="67" spans="2:7" x14ac:dyDescent="0.25">
      <c r="B67" s="16"/>
      <c r="C67" s="5" t="s">
        <v>19</v>
      </c>
    </row>
    <row r="68" spans="2:7" x14ac:dyDescent="0.25">
      <c r="B68" s="16"/>
      <c r="D68" s="12" t="s">
        <v>20</v>
      </c>
    </row>
    <row r="69" spans="2:7" x14ac:dyDescent="0.25">
      <c r="B69" s="16"/>
      <c r="D69" s="12" t="s">
        <v>21</v>
      </c>
    </row>
    <row r="70" spans="2:7" x14ac:dyDescent="0.25">
      <c r="B70" s="16"/>
      <c r="D70" s="12" t="s">
        <v>22</v>
      </c>
    </row>
    <row r="71" spans="2:7" x14ac:dyDescent="0.25">
      <c r="B71" s="16"/>
      <c r="D71" s="12" t="s">
        <v>23</v>
      </c>
    </row>
    <row r="72" spans="2:7" x14ac:dyDescent="0.25">
      <c r="B72" s="16"/>
      <c r="D72" s="12" t="s">
        <v>24</v>
      </c>
    </row>
    <row r="73" spans="2:7" x14ac:dyDescent="0.25">
      <c r="B73" s="16"/>
      <c r="D73" s="12" t="s">
        <v>25</v>
      </c>
    </row>
    <row r="74" spans="2:7" ht="33" x14ac:dyDescent="0.35">
      <c r="B74" s="16"/>
      <c r="D74" s="17" t="s">
        <v>26</v>
      </c>
    </row>
    <row r="75" spans="2:7" ht="18" x14ac:dyDescent="0.35">
      <c r="B75" s="16"/>
      <c r="D75" s="5" t="s">
        <v>27</v>
      </c>
      <c r="E75" s="5" t="s">
        <v>55</v>
      </c>
      <c r="F75" s="1">
        <v>560</v>
      </c>
      <c r="G75" s="5" t="s">
        <v>29</v>
      </c>
    </row>
    <row r="76" spans="2:7" ht="30" x14ac:dyDescent="0.25">
      <c r="B76" s="16"/>
      <c r="D76" s="18" t="s">
        <v>30</v>
      </c>
    </row>
    <row r="77" spans="2:7" ht="18" x14ac:dyDescent="0.35">
      <c r="B77" s="16"/>
      <c r="D77" s="5" t="s">
        <v>31</v>
      </c>
      <c r="E77" s="5" t="s">
        <v>56</v>
      </c>
      <c r="F77" s="5">
        <f>F75</f>
        <v>560</v>
      </c>
      <c r="G77" s="5" t="s">
        <v>33</v>
      </c>
    </row>
    <row r="78" spans="2:7" x14ac:dyDescent="0.25">
      <c r="B78" s="16"/>
      <c r="C78" s="5" t="s">
        <v>34</v>
      </c>
    </row>
    <row r="79" spans="2:7" x14ac:dyDescent="0.25">
      <c r="B79" s="16"/>
      <c r="D79" s="5" t="s">
        <v>35</v>
      </c>
      <c r="F79" s="12">
        <v>0</v>
      </c>
      <c r="G79" s="5" t="s">
        <v>36</v>
      </c>
    </row>
    <row r="80" spans="2:7" x14ac:dyDescent="0.25">
      <c r="B80" s="16"/>
      <c r="D80" s="5" t="s">
        <v>37</v>
      </c>
      <c r="F80" s="12">
        <v>0</v>
      </c>
      <c r="G80" s="5" t="s">
        <v>36</v>
      </c>
    </row>
    <row r="81" spans="2:12" x14ac:dyDescent="0.25">
      <c r="B81" s="16"/>
      <c r="D81" s="5" t="s">
        <v>38</v>
      </c>
      <c r="F81" s="12">
        <v>0</v>
      </c>
      <c r="G81" s="5" t="s">
        <v>36</v>
      </c>
    </row>
    <row r="82" spans="2:12" x14ac:dyDescent="0.25">
      <c r="B82" s="16"/>
      <c r="D82" s="5" t="s">
        <v>39</v>
      </c>
      <c r="F82" s="12">
        <v>0</v>
      </c>
      <c r="G82" s="5" t="s">
        <v>36</v>
      </c>
    </row>
    <row r="83" spans="2:12" ht="18" x14ac:dyDescent="0.35">
      <c r="B83" s="16"/>
      <c r="D83" s="5" t="s">
        <v>27</v>
      </c>
      <c r="E83" s="5" t="s">
        <v>57</v>
      </c>
      <c r="F83" s="1">
        <v>863.35</v>
      </c>
      <c r="G83" s="5" t="s">
        <v>29</v>
      </c>
    </row>
    <row r="84" spans="2:12" ht="30" x14ac:dyDescent="0.25">
      <c r="B84" s="16"/>
      <c r="D84" s="18" t="s">
        <v>30</v>
      </c>
    </row>
    <row r="85" spans="2:12" ht="18" x14ac:dyDescent="0.35">
      <c r="B85" s="16"/>
      <c r="D85" s="5" t="s">
        <v>31</v>
      </c>
      <c r="E85" s="5" t="s">
        <v>58</v>
      </c>
      <c r="F85" s="5">
        <f>F83</f>
        <v>863.35</v>
      </c>
      <c r="G85" s="5" t="s">
        <v>33</v>
      </c>
    </row>
    <row r="86" spans="2:12" x14ac:dyDescent="0.25">
      <c r="B86" s="16"/>
      <c r="C86" s="5" t="s">
        <v>42</v>
      </c>
    </row>
    <row r="87" spans="2:12" ht="18" x14ac:dyDescent="0.35">
      <c r="B87" s="16"/>
      <c r="D87" s="5" t="s">
        <v>43</v>
      </c>
      <c r="E87" s="5" t="s">
        <v>59</v>
      </c>
      <c r="F87" s="5">
        <f>ROUND(F77/F85,3)</f>
        <v>0.64900000000000002</v>
      </c>
      <c r="G87" s="19" t="s">
        <v>45</v>
      </c>
    </row>
    <row r="88" spans="2:12" x14ac:dyDescent="0.25">
      <c r="B88" s="16"/>
    </row>
    <row r="89" spans="2:12" x14ac:dyDescent="0.25">
      <c r="B89" s="14" t="s">
        <v>60</v>
      </c>
      <c r="C89" s="15"/>
      <c r="D89" s="15"/>
      <c r="E89" s="15"/>
      <c r="F89" s="15"/>
      <c r="G89" s="15"/>
    </row>
    <row r="90" spans="2:12" x14ac:dyDescent="0.25">
      <c r="B90" s="16"/>
      <c r="C90" s="5" t="s">
        <v>61</v>
      </c>
    </row>
    <row r="91" spans="2:12" ht="18" x14ac:dyDescent="0.35">
      <c r="B91" s="16"/>
      <c r="D91" s="5" t="str">
        <f>B20</f>
        <v>Scénario 1 - Toiture</v>
      </c>
      <c r="E91" s="5" t="s">
        <v>32</v>
      </c>
      <c r="F91" s="5">
        <f>F31</f>
        <v>765.42</v>
      </c>
      <c r="G91" s="5" t="str">
        <f>G31</f>
        <v>kWh/kWc.an</v>
      </c>
      <c r="I91" s="5" t="str">
        <f>D91</f>
        <v>Scénario 1 - Toiture</v>
      </c>
      <c r="J91" s="5" t="s">
        <v>44</v>
      </c>
      <c r="K91" s="5">
        <f>F41</f>
        <v>0.87</v>
      </c>
      <c r="L91" s="5" t="str">
        <f>G41</f>
        <v>-</v>
      </c>
    </row>
    <row r="92" spans="2:12" ht="18" x14ac:dyDescent="0.35">
      <c r="B92" s="16"/>
      <c r="D92" s="5" t="str">
        <f>B43</f>
        <v>Scénario 2 - Façade</v>
      </c>
      <c r="E92" s="5" t="s">
        <v>49</v>
      </c>
      <c r="F92" s="5">
        <f>F54</f>
        <v>600</v>
      </c>
      <c r="G92" s="5" t="str">
        <f>G54</f>
        <v>kWh/kWc.an</v>
      </c>
      <c r="I92" s="5" t="str">
        <f>D92</f>
        <v>Scénario 2 - Façade</v>
      </c>
      <c r="J92" s="5" t="s">
        <v>52</v>
      </c>
      <c r="K92" s="5">
        <f>F64</f>
        <v>0.77200000000000002</v>
      </c>
      <c r="L92" s="5" t="str">
        <f>G64</f>
        <v>-</v>
      </c>
    </row>
    <row r="93" spans="2:12" ht="18" x14ac:dyDescent="0.35">
      <c r="B93" s="16"/>
      <c r="D93" s="5" t="str">
        <f>B66</f>
        <v>Scénario 3 - Site du projet</v>
      </c>
      <c r="E93" s="5" t="s">
        <v>56</v>
      </c>
      <c r="F93" s="5">
        <f t="shared" ref="F93:G93" si="0">F77</f>
        <v>560</v>
      </c>
      <c r="G93" s="5" t="str">
        <f t="shared" si="0"/>
        <v>kWh/kWc.an</v>
      </c>
      <c r="I93" s="5" t="str">
        <f>D93</f>
        <v>Scénario 3 - Site du projet</v>
      </c>
      <c r="J93" s="5" t="s">
        <v>59</v>
      </c>
      <c r="K93" s="5">
        <f>F87</f>
        <v>0.64900000000000002</v>
      </c>
      <c r="L93" s="5" t="str">
        <f>G87</f>
        <v>-</v>
      </c>
    </row>
    <row r="94" spans="2:12" x14ac:dyDescent="0.25">
      <c r="B94" s="16"/>
      <c r="C94" s="5" t="s">
        <v>62</v>
      </c>
    </row>
    <row r="95" spans="2:12" x14ac:dyDescent="0.25">
      <c r="B95" s="16"/>
      <c r="D95" s="5" t="str">
        <f>VLOOKUP(MAX($F$91:$F$93),$F$91:$L$93,4,FALSE)</f>
        <v>Scénario 1 - Toiture</v>
      </c>
    </row>
    <row r="96" spans="2:12" ht="18" x14ac:dyDescent="0.35">
      <c r="B96" s="16"/>
      <c r="D96" s="5" t="s">
        <v>31</v>
      </c>
      <c r="E96" s="5" t="s">
        <v>63</v>
      </c>
      <c r="F96" s="5">
        <f>VLOOKUP(MAX($F$91:$F$93),$F$91:$L$93,1,FALSE)</f>
        <v>765.42</v>
      </c>
      <c r="G96" s="5" t="str">
        <f>VLOOKUP(MAX($F$91:$F$93),$F$91:$L$93,2,FALSE)</f>
        <v>kWh/kWc.an</v>
      </c>
    </row>
    <row r="97" spans="2:9" ht="18" x14ac:dyDescent="0.35">
      <c r="B97" s="16"/>
      <c r="D97" s="5" t="s">
        <v>43</v>
      </c>
      <c r="E97" s="5" t="s">
        <v>64</v>
      </c>
      <c r="F97" s="5">
        <f>VLOOKUP(MAX($F$91:$F$93),$F$91:$L$93,6,FALSE)</f>
        <v>0.87</v>
      </c>
      <c r="G97" s="5" t="str">
        <f>VLOOKUP(MAX($F$91:$F$93),$F$91:$L$93,7,FALSE)</f>
        <v>-</v>
      </c>
    </row>
    <row r="98" spans="2:9" x14ac:dyDescent="0.25">
      <c r="B98" s="16"/>
    </row>
    <row r="99" spans="2:9" x14ac:dyDescent="0.25">
      <c r="B99" s="14" t="s">
        <v>65</v>
      </c>
      <c r="C99" s="15"/>
      <c r="D99" s="15"/>
      <c r="E99" s="15"/>
      <c r="F99" s="15"/>
      <c r="G99" s="15"/>
    </row>
    <row r="100" spans="2:9" x14ac:dyDescent="0.25">
      <c r="B100" s="16"/>
      <c r="C100" s="5" t="s">
        <v>66</v>
      </c>
    </row>
    <row r="101" spans="2:9" ht="18" x14ac:dyDescent="0.35">
      <c r="B101" s="16"/>
      <c r="D101" s="5" t="s">
        <v>67</v>
      </c>
      <c r="F101" s="5" t="b">
        <f>F96&lt;I101</f>
        <v>0</v>
      </c>
      <c r="I101" s="5">
        <v>650</v>
      </c>
    </row>
    <row r="102" spans="2:9" x14ac:dyDescent="0.25">
      <c r="B102" s="16"/>
      <c r="C102" s="5" t="s">
        <v>68</v>
      </c>
    </row>
    <row r="103" spans="2:9" ht="18" x14ac:dyDescent="0.35">
      <c r="B103" s="16"/>
      <c r="D103" s="5" t="s">
        <v>69</v>
      </c>
      <c r="F103" s="5" t="b">
        <f>F97&lt;I103</f>
        <v>0</v>
      </c>
      <c r="I103" s="5">
        <v>0.6</v>
      </c>
    </row>
    <row r="104" spans="2:9" x14ac:dyDescent="0.25">
      <c r="B104" s="16"/>
    </row>
    <row r="105" spans="2:9" x14ac:dyDescent="0.25">
      <c r="B105" s="14" t="s">
        <v>70</v>
      </c>
      <c r="C105" s="15"/>
      <c r="D105" s="15"/>
      <c r="E105" s="15"/>
      <c r="F105" s="15"/>
      <c r="G105" s="15"/>
    </row>
    <row r="106" spans="2:9" x14ac:dyDescent="0.25">
      <c r="B106" s="16"/>
      <c r="C106" s="5" t="s">
        <v>71</v>
      </c>
      <c r="F106" s="16" t="b">
        <f>OR(F101,F103)</f>
        <v>0</v>
      </c>
    </row>
    <row r="108" spans="2:9" x14ac:dyDescent="0.25">
      <c r="C108" s="23" t="str">
        <f>IF(F106,"La demande de dérogation peut s'appuyer sur le critère d'ensoleillement insuffistant et/ou d'ombrage trop important","La demande de dérogation ne peut pas s'appuyer sur le critère d'ensoleillement insuffisant et/ou d'ombrage trop important")</f>
        <v>La demande de dérogation ne peut pas s'appuyer sur le critère d'ensoleillement insuffisant et/ou d'ombrage trop important</v>
      </c>
      <c r="D108" s="24"/>
      <c r="E108" s="25"/>
    </row>
    <row r="109" spans="2:9" x14ac:dyDescent="0.25">
      <c r="C109" s="26"/>
      <c r="D109" s="27"/>
      <c r="E109" s="28"/>
    </row>
    <row r="110" spans="2:9" x14ac:dyDescent="0.25">
      <c r="C110" s="29"/>
      <c r="D110" s="30"/>
      <c r="E110" s="31"/>
    </row>
  </sheetData>
  <sheetProtection algorithmName="SHA-512" hashValue="N/fzeJJSwhxejESNRvXXvH0txammB61XFdHHrjyF8Hd0jJty9qRkUSYFBhFbN/BKnNmlJcfYu41+j5puUMVoqw==" saltValue="eSiM6F4QFUy0CFL7dgxp/g==" spinCount="100000" sheet="1" objects="1" scenarios="1" formatColumns="0"/>
  <mergeCells count="2">
    <mergeCell ref="A2:H2"/>
    <mergeCell ref="C108:E110"/>
  </mergeCells>
  <conditionalFormatting sqref="C108:E110">
    <cfRule type="notContainsText" dxfId="3" priority="1" operator="notContains" text="pas">
      <formula>ISERROR(SEARCH("pas",C108))</formula>
    </cfRule>
    <cfRule type="containsText" dxfId="2" priority="2" operator="containsText" text="pas">
      <formula>NOT(ISERROR(SEARCH("pas",C108)))</formula>
    </cfRule>
  </conditionalFormatting>
  <conditionalFormatting sqref="F106">
    <cfRule type="cellIs" dxfId="1" priority="3" operator="equal">
      <formula>TRUE</formula>
    </cfRule>
    <cfRule type="cellIs" dxfId="0" priority="4" operator="equal">
      <formula>FALSE</formula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8C34F9251942B26E371FDB904391" ma:contentTypeVersion="3" ma:contentTypeDescription="Crée un document." ma:contentTypeScope="" ma:versionID="e55f4e8e3bc59fb6f6a4b80765375f96">
  <xsd:schema xmlns:xsd="http://www.w3.org/2001/XMLSchema" xmlns:xs="http://www.w3.org/2001/XMLSchema" xmlns:p="http://schemas.microsoft.com/office/2006/metadata/properties" xmlns:ns2="9e955ab7-2ce3-4a22-9972-615c94be57db" targetNamespace="http://schemas.microsoft.com/office/2006/metadata/properties" ma:root="true" ma:fieldsID="2773f49c87fdfef957903199e8ca5ded" ns2:_="">
    <xsd:import namespace="9e955ab7-2ce3-4a22-9972-615c94be57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55ab7-2ce3-4a22-9972-615c94be57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3C4E6D-26BA-43DE-AC54-B1F10BE1E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955ab7-2ce3-4a22-9972-615c94be57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1963B5-7306-404F-952C-50F0D004FB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9e955ab7-2ce3-4a22-9972-615c94be57d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AC29317-F839-46A1-82C4-5491A56806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Ensoleillement_ombrage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Capart - Facilitateur numérique</dc:creator>
  <cp:keywords/>
  <dc:description/>
  <cp:lastModifiedBy>Christian Capart - Facilitateur numérique</cp:lastModifiedBy>
  <cp:revision/>
  <dcterms:created xsi:type="dcterms:W3CDTF">2026-06-26T09:29:29Z</dcterms:created>
  <dcterms:modified xsi:type="dcterms:W3CDTF">2026-07-28T07:43:45Z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0x0101001C228C34F9251942B26E371FDB904391</vt:lpwstr>
  </property>
</Properties>
</file>